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C8648AA0-DE25-461E-B169-56FB25465081}" xr6:coauthVersionLast="37" xr6:coauthVersionMax="37" xr10:uidLastSave="{00000000-0000-0000-0000-000000000000}"/>
  <bookViews>
    <workbookView xWindow="0" yWindow="0" windowWidth="23040" windowHeight="9060" activeTab="1" xr2:uid="{00000000-000D-0000-FFFF-FFFF00000000}"/>
  </bookViews>
  <sheets>
    <sheet name="Հատուցման քանակ, գումար" sheetId="5" r:id="rId1"/>
    <sheet name="Ըստ ապահովագրական ընկերության " sheetId="6" r:id="rId2"/>
  </sheets>
  <calcPr calcId="179021"/>
</workbook>
</file>

<file path=xl/calcChain.xml><?xml version="1.0" encoding="utf-8"?>
<calcChain xmlns="http://schemas.openxmlformats.org/spreadsheetml/2006/main">
  <c r="W12" i="6" l="1"/>
  <c r="T12" i="6"/>
  <c r="U12" i="6"/>
  <c r="V12" i="6"/>
  <c r="W5" i="6"/>
  <c r="W6" i="6"/>
  <c r="W7" i="6"/>
  <c r="W8" i="6"/>
  <c r="W9" i="6"/>
  <c r="W10" i="6"/>
  <c r="W11" i="6"/>
  <c r="W4" i="6"/>
  <c r="L12" i="5"/>
  <c r="C12" i="5"/>
  <c r="Q12" i="6" l="1"/>
  <c r="R12" i="6"/>
  <c r="S12" i="6"/>
  <c r="O7" i="5"/>
  <c r="M12" i="5"/>
  <c r="Q46" i="5" l="1"/>
  <c r="R40" i="5"/>
  <c r="S40" i="5"/>
  <c r="P40" i="5"/>
  <c r="M40" i="5"/>
  <c r="N40" i="5"/>
  <c r="O58" i="5"/>
  <c r="N12" i="6"/>
  <c r="O12" i="6"/>
  <c r="P12" i="6"/>
  <c r="K11" i="5" l="1"/>
  <c r="K12" i="5"/>
  <c r="K14" i="5"/>
  <c r="K15" i="5"/>
  <c r="K12" i="6"/>
  <c r="L12" i="6"/>
  <c r="M12" i="6"/>
  <c r="J12" i="6" l="1"/>
  <c r="I12" i="6"/>
  <c r="H12" i="6"/>
  <c r="C12" i="6" l="1"/>
  <c r="D12" i="6"/>
  <c r="E12" i="6"/>
  <c r="F12" i="6"/>
  <c r="G12" i="6"/>
  <c r="B12" i="6"/>
  <c r="S64" i="5" l="1"/>
  <c r="R64" i="5"/>
  <c r="Q64" i="5"/>
  <c r="P64" i="5"/>
  <c r="O64" i="5"/>
  <c r="N64" i="5"/>
  <c r="M64" i="5"/>
  <c r="L64" i="5"/>
  <c r="J64" i="5"/>
  <c r="I64" i="5"/>
  <c r="H64" i="5"/>
  <c r="G64" i="5"/>
  <c r="F64" i="5"/>
  <c r="E64" i="5"/>
  <c r="D64" i="5"/>
  <c r="C64" i="5"/>
  <c r="T63" i="5"/>
  <c r="K63" i="5"/>
  <c r="T62" i="5"/>
  <c r="K62" i="5"/>
  <c r="T61" i="5"/>
  <c r="K61" i="5"/>
  <c r="T60" i="5"/>
  <c r="K60" i="5"/>
  <c r="T59" i="5"/>
  <c r="T64" i="5" s="1"/>
  <c r="K59" i="5"/>
  <c r="K64" i="5" s="1"/>
  <c r="S58" i="5"/>
  <c r="R58" i="5"/>
  <c r="Q58" i="5"/>
  <c r="P58" i="5"/>
  <c r="N58" i="5"/>
  <c r="M58" i="5"/>
  <c r="L58" i="5"/>
  <c r="J58" i="5"/>
  <c r="I58" i="5"/>
  <c r="H58" i="5"/>
  <c r="G58" i="5"/>
  <c r="F58" i="5"/>
  <c r="E58" i="5"/>
  <c r="D58" i="5"/>
  <c r="C58" i="5"/>
  <c r="T57" i="5"/>
  <c r="K57" i="5"/>
  <c r="T56" i="5"/>
  <c r="K56" i="5"/>
  <c r="T55" i="5"/>
  <c r="K55" i="5"/>
  <c r="T54" i="5"/>
  <c r="K54" i="5"/>
  <c r="T53" i="5"/>
  <c r="T58" i="5" s="1"/>
  <c r="K53" i="5"/>
  <c r="K58" i="5" s="1"/>
  <c r="S52" i="5"/>
  <c r="R52" i="5"/>
  <c r="Q52" i="5"/>
  <c r="P52" i="5"/>
  <c r="O52" i="5"/>
  <c r="N52" i="5"/>
  <c r="M52" i="5"/>
  <c r="L52" i="5"/>
  <c r="J52" i="5"/>
  <c r="I52" i="5"/>
  <c r="H52" i="5"/>
  <c r="G52" i="5"/>
  <c r="F52" i="5"/>
  <c r="E52" i="5"/>
  <c r="D52" i="5"/>
  <c r="C52" i="5"/>
  <c r="T51" i="5"/>
  <c r="K51" i="5"/>
  <c r="T50" i="5"/>
  <c r="K50" i="5"/>
  <c r="T49" i="5"/>
  <c r="K49" i="5"/>
  <c r="T48" i="5"/>
  <c r="K48" i="5"/>
  <c r="T47" i="5"/>
  <c r="T52" i="5" s="1"/>
  <c r="K47" i="5"/>
  <c r="K52" i="5" s="1"/>
  <c r="S46" i="5"/>
  <c r="R46" i="5"/>
  <c r="P46" i="5"/>
  <c r="O46" i="5"/>
  <c r="N46" i="5"/>
  <c r="M46" i="5"/>
  <c r="L46" i="5"/>
  <c r="J46" i="5"/>
  <c r="I46" i="5"/>
  <c r="H46" i="5"/>
  <c r="G46" i="5"/>
  <c r="F46" i="5"/>
  <c r="E46" i="5"/>
  <c r="D46" i="5"/>
  <c r="C46" i="5"/>
  <c r="T45" i="5"/>
  <c r="K45" i="5"/>
  <c r="T44" i="5"/>
  <c r="K44" i="5"/>
  <c r="T43" i="5"/>
  <c r="K43" i="5"/>
  <c r="T42" i="5"/>
  <c r="K42" i="5"/>
  <c r="T41" i="5"/>
  <c r="K41" i="5"/>
  <c r="Q40" i="5"/>
  <c r="O40" i="5"/>
  <c r="L40" i="5"/>
  <c r="J40" i="5"/>
  <c r="I40" i="5"/>
  <c r="H40" i="5"/>
  <c r="G40" i="5"/>
  <c r="F40" i="5"/>
  <c r="E40" i="5"/>
  <c r="D40" i="5"/>
  <c r="C40" i="5"/>
  <c r="T39" i="5"/>
  <c r="K39" i="5"/>
  <c r="T38" i="5"/>
  <c r="K38" i="5"/>
  <c r="T37" i="5"/>
  <c r="K37" i="5"/>
  <c r="T36" i="5"/>
  <c r="K36" i="5"/>
  <c r="T35" i="5"/>
  <c r="K35" i="5"/>
  <c r="S34" i="5"/>
  <c r="R34" i="5"/>
  <c r="Q34" i="5"/>
  <c r="P34" i="5"/>
  <c r="O34" i="5"/>
  <c r="N34" i="5"/>
  <c r="M34" i="5"/>
  <c r="L34" i="5"/>
  <c r="J34" i="5"/>
  <c r="I34" i="5"/>
  <c r="H34" i="5"/>
  <c r="G34" i="5"/>
  <c r="F34" i="5"/>
  <c r="E34" i="5"/>
  <c r="D34" i="5"/>
  <c r="C34" i="5"/>
  <c r="T33" i="5"/>
  <c r="K33" i="5"/>
  <c r="T32" i="5"/>
  <c r="K32" i="5"/>
  <c r="T31" i="5"/>
  <c r="K31" i="5"/>
  <c r="T30" i="5"/>
  <c r="K30" i="5"/>
  <c r="T29" i="5"/>
  <c r="T34" i="5" s="1"/>
  <c r="K29" i="5"/>
  <c r="S28" i="5"/>
  <c r="R28" i="5"/>
  <c r="Q28" i="5"/>
  <c r="P28" i="5"/>
  <c r="O28" i="5"/>
  <c r="N28" i="5"/>
  <c r="M28" i="5"/>
  <c r="L28" i="5"/>
  <c r="J28" i="5"/>
  <c r="I28" i="5"/>
  <c r="H28" i="5"/>
  <c r="G28" i="5"/>
  <c r="F28" i="5"/>
  <c r="E28" i="5"/>
  <c r="D28" i="5"/>
  <c r="C28" i="5"/>
  <c r="T27" i="5"/>
  <c r="K27" i="5"/>
  <c r="T26" i="5"/>
  <c r="K26" i="5"/>
  <c r="T25" i="5"/>
  <c r="K25" i="5"/>
  <c r="T24" i="5"/>
  <c r="K24" i="5"/>
  <c r="T23" i="5"/>
  <c r="K23" i="5"/>
  <c r="K28" i="5" s="1"/>
  <c r="S22" i="5"/>
  <c r="R22" i="5"/>
  <c r="Q22" i="5"/>
  <c r="P22" i="5"/>
  <c r="O22" i="5"/>
  <c r="N22" i="5"/>
  <c r="M22" i="5"/>
  <c r="L22" i="5"/>
  <c r="J22" i="5"/>
  <c r="I22" i="5"/>
  <c r="H22" i="5"/>
  <c r="G22" i="5"/>
  <c r="F22" i="5"/>
  <c r="E22" i="5"/>
  <c r="D22" i="5"/>
  <c r="C22" i="5"/>
  <c r="T21" i="5"/>
  <c r="K21" i="5"/>
  <c r="T20" i="5"/>
  <c r="K20" i="5"/>
  <c r="T19" i="5"/>
  <c r="K19" i="5"/>
  <c r="T18" i="5"/>
  <c r="K18" i="5"/>
  <c r="T17" i="5"/>
  <c r="K17" i="5"/>
  <c r="S16" i="5"/>
  <c r="R16" i="5"/>
  <c r="Q16" i="5"/>
  <c r="P16" i="5"/>
  <c r="O16" i="5"/>
  <c r="N16" i="5"/>
  <c r="M16" i="5"/>
  <c r="L16" i="5"/>
  <c r="J16" i="5"/>
  <c r="I16" i="5"/>
  <c r="H16" i="5"/>
  <c r="G16" i="5"/>
  <c r="F16" i="5"/>
  <c r="E16" i="5"/>
  <c r="D16" i="5"/>
  <c r="C16" i="5"/>
  <c r="T15" i="5"/>
  <c r="T14" i="5"/>
  <c r="T13" i="5"/>
  <c r="K13" i="5"/>
  <c r="K16" i="5" s="1"/>
  <c r="T12" i="5"/>
  <c r="T11" i="5"/>
  <c r="S10" i="5"/>
  <c r="R10" i="5"/>
  <c r="Q10" i="5"/>
  <c r="P10" i="5"/>
  <c r="O10" i="5"/>
  <c r="N10" i="5"/>
  <c r="M10" i="5"/>
  <c r="L10" i="5"/>
  <c r="J10" i="5"/>
  <c r="J65" i="5" s="1"/>
  <c r="I10" i="5"/>
  <c r="I65" i="5" s="1"/>
  <c r="H10" i="5"/>
  <c r="H65" i="5" s="1"/>
  <c r="G10" i="5"/>
  <c r="G65" i="5" s="1"/>
  <c r="F10" i="5"/>
  <c r="F65" i="5" s="1"/>
  <c r="E10" i="5"/>
  <c r="E65" i="5" s="1"/>
  <c r="D10" i="5"/>
  <c r="D65" i="5" s="1"/>
  <c r="C10" i="5"/>
  <c r="C65" i="5" s="1"/>
  <c r="T9" i="5"/>
  <c r="K9" i="5"/>
  <c r="T8" i="5"/>
  <c r="K8" i="5"/>
  <c r="T7" i="5"/>
  <c r="K7" i="5"/>
  <c r="T6" i="5"/>
  <c r="K6" i="5"/>
  <c r="T5" i="5"/>
  <c r="T10" i="5" s="1"/>
  <c r="K5" i="5"/>
  <c r="K10" i="5" s="1"/>
  <c r="T46" i="5" l="1"/>
  <c r="T16" i="5"/>
  <c r="K46" i="5"/>
  <c r="T22" i="5"/>
  <c r="T40" i="5"/>
  <c r="K40" i="5"/>
  <c r="T28" i="5"/>
  <c r="K34" i="5"/>
  <c r="K22" i="5"/>
  <c r="L65" i="5"/>
  <c r="N65" i="5"/>
  <c r="P65" i="5"/>
  <c r="R65" i="5"/>
  <c r="M65" i="5"/>
  <c r="O65" i="5"/>
  <c r="Q65" i="5"/>
  <c r="S65" i="5"/>
  <c r="T65" i="5" l="1"/>
  <c r="K65" i="5"/>
</calcChain>
</file>

<file path=xl/sharedStrings.xml><?xml version="1.0" encoding="utf-8"?>
<sst xmlns="http://schemas.openxmlformats.org/spreadsheetml/2006/main" count="152" uniqueCount="53">
  <si>
    <t>Ծիրան</t>
  </si>
  <si>
    <t>Խաղող</t>
  </si>
  <si>
    <t>Դեղձ</t>
  </si>
  <si>
    <t>Խնձոր</t>
  </si>
  <si>
    <t>Հացահատիկ</t>
  </si>
  <si>
    <t>Գարնանային ցրտահարում</t>
  </si>
  <si>
    <t>Կարկուտ</t>
  </si>
  <si>
    <t>Կարկուտ և հրդեհ</t>
  </si>
  <si>
    <t>Ռիսկ/Մշակաբույս</t>
  </si>
  <si>
    <t>Կիրառելի չէ</t>
  </si>
  <si>
    <t>Գարնանային ցրտահարում, կարկուտ և հրդեհ</t>
  </si>
  <si>
    <t>Արագածոտն</t>
  </si>
  <si>
    <t>Արարատ</t>
  </si>
  <si>
    <t>Արմավիր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</si>
  <si>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</si>
  <si>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</si>
  <si>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</si>
  <si>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</si>
  <si>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</si>
  <si>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</si>
  <si>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</si>
  <si>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ՀՀ մարզեր</t>
  </si>
  <si>
    <t>Ընդամենը՝ ըստ մարզերի և ռիսկերի</t>
  </si>
  <si>
    <t>Ընդամենը՝  ըստ մարզի և մշակաբույսերի</t>
  </si>
  <si>
    <t>Ընդամենը՝  ըստ մարզի և մշակաբույսի</t>
  </si>
  <si>
    <t xml:space="preserve">Ընդամենը՝ ըստ բոլոր մարզերի </t>
  </si>
  <si>
    <t>Ըստ մարզի՝ ընդամենը ցուցանիշ</t>
  </si>
  <si>
    <t>Ըստ բոլոր մարզերի՝ ընդամենը ցուցանիշ</t>
  </si>
  <si>
    <t>Ապահովագրական հատուցումների քանակ</t>
  </si>
  <si>
    <t>Գյուղատնտեսության ապահովագրության վերաբերյալ ամփոփ վիճակագրական տվյալներ*</t>
  </si>
  <si>
    <t>Սալոր</t>
  </si>
  <si>
    <t>Կարտոֆիլ</t>
  </si>
  <si>
    <t>Ձմերուկ և սեխ</t>
  </si>
  <si>
    <t>Գարնանային ցրտահարում և կարկուտ</t>
  </si>
  <si>
    <t>Ապահովագրական հատուցում (ՀՀ դրամ)</t>
  </si>
  <si>
    <t>Մշակաբույս</t>
  </si>
  <si>
    <t>Ռոսգոսստրախ Արմենիա</t>
  </si>
  <si>
    <t>Ընդամենը</t>
  </si>
  <si>
    <t xml:space="preserve">* Տվյալները կարող են փոփոխվել որոշակի ճշգրտությամբ՝ պայմանավորված ապահովագրական ընկերությունների կողմից իրականացվող ընթացիկ ճշգրտումներով։ </t>
  </si>
  <si>
    <t>30․06․2021</t>
  </si>
  <si>
    <t>31․07․2021</t>
  </si>
  <si>
    <t>31․08․2021</t>
  </si>
  <si>
    <t>-</t>
  </si>
  <si>
    <t>30․09․2021</t>
  </si>
  <si>
    <t>Ինգո Արմենիա</t>
  </si>
  <si>
    <t>Սիլ Ինշուրանս</t>
  </si>
  <si>
    <t>Սիլ  Ինշուրանս</t>
  </si>
  <si>
    <t>31․10․2021</t>
  </si>
  <si>
    <t>30․11․2021</t>
  </si>
  <si>
    <t>31.12.2021թ.դրությամբ ամփոփ տեղեկատվություն</t>
  </si>
  <si>
    <t>31.12.2021թ. դրությամբ ապահովագրական հատուցում (ՀՀ դրամ)</t>
  </si>
  <si>
    <t>31․12․2021</t>
  </si>
  <si>
    <t>Ընդամենը 31.12.2021թ դրությամբ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</si>
</sst>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sz val="11"/>
      <name val="Calibri"/>
      <family val="2"/>
      <scheme val="minor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1" fontId="3" fillId="0" borderId="1" xfId="0" applyNumberFormat="1" applyFont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0" fontId="6" fillId="0" borderId="0" xfId="0" applyFont="1"/>
    <xf numFmtId="165" fontId="6" fillId="0" borderId="0" xfId="1" applyNumberFormat="1" applyFont="1"/>
    <xf numFmtId="0" fontId="6" fillId="0" borderId="0" xfId="0" applyFont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1" fontId="9" fillId="0" borderId="1" xfId="0" applyNumberFormat="1" applyFont="1" applyFill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 wrapText="1"/>
    </xf>
    <xf numFmtId="167" fontId="6" fillId="0" borderId="1" xfId="1" applyNumberFormat="1" applyFont="1" applyBorder="1" applyAlignment="1">
      <alignment horizontal="center" wrapText="1"/>
    </xf>
    <xf numFmtId="1" fontId="3" fillId="6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165" fontId="2" fillId="0" borderId="1" xfId="1" applyNumberFormat="1" applyFont="1" applyBorder="1" applyAlignment="1">
      <alignment horizontal="center" vertical="center"/>
    </xf>
    <xf numFmtId="165" fontId="6" fillId="0" borderId="0" xfId="1" applyNumberFormat="1" applyFont="1" applyAlignment="1">
      <alignment horizontal="right"/>
    </xf>
    <xf numFmtId="165" fontId="9" fillId="0" borderId="1" xfId="1" applyNumberFormat="1" applyFont="1" applyFill="1" applyBorder="1" applyAlignment="1">
      <alignment horizontal="right" vertical="center"/>
    </xf>
    <xf numFmtId="165" fontId="9" fillId="2" borderId="1" xfId="1" applyNumberFormat="1" applyFont="1" applyFill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3" fillId="0" borderId="1" xfId="0" applyFont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right"/>
    </xf>
    <xf numFmtId="165" fontId="9" fillId="0" borderId="1" xfId="1" applyNumberFormat="1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right"/>
    </xf>
    <xf numFmtId="165" fontId="9" fillId="0" borderId="0" xfId="0" applyNumberFormat="1" applyFont="1"/>
    <xf numFmtId="165" fontId="3" fillId="0" borderId="1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0"/>
  <sheetViews>
    <sheetView zoomScale="70" zoomScaleNormal="70" workbookViewId="0">
      <pane ySplit="4" topLeftCell="A41" activePane="bottomLeft" state="frozen"/>
      <selection pane="bottomLeft" activeCell="F4" sqref="F4"/>
    </sheetView>
  </sheetViews>
  <sheetFormatPr defaultRowHeight="14.4" x14ac:dyDescent="0.3"/>
  <cols>
    <col min="1" max="1" width="18.33203125" style="4" customWidth="1"/>
    <col min="2" max="2" width="38.33203125" style="4" customWidth="1"/>
    <col min="3" max="6" width="8.88671875" style="4"/>
    <col min="7" max="7" width="13" style="4" customWidth="1"/>
    <col min="8" max="8" width="8.88671875" style="4"/>
    <col min="9" max="9" width="10.6640625" style="4" customWidth="1"/>
    <col min="10" max="10" width="8.88671875" style="4"/>
    <col min="11" max="11" width="15.33203125" style="4" customWidth="1"/>
    <col min="12" max="12" width="16.6640625" style="37" bestFit="1" customWidth="1"/>
    <col min="13" max="13" width="15.88671875" style="4" bestFit="1" customWidth="1"/>
    <col min="14" max="14" width="15.88671875" style="4" customWidth="1"/>
    <col min="15" max="15" width="15.5546875" style="4" bestFit="1" customWidth="1"/>
    <col min="16" max="17" width="15.88671875" style="4" bestFit="1" customWidth="1"/>
    <col min="18" max="18" width="14.5546875" style="4" customWidth="1"/>
    <col min="19" max="19" width="14.44140625" style="4" customWidth="1"/>
    <col min="20" max="20" width="16.88671875" style="5" customWidth="1"/>
    <col min="21" max="16384" width="8.88671875" style="4"/>
  </cols>
  <sheetData>
    <row r="1" spans="1:20" ht="40.200000000000003" customHeight="1" x14ac:dyDescent="0.3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8" x14ac:dyDescent="0.4">
      <c r="A2" s="59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6" customFormat="1" ht="18" x14ac:dyDescent="0.3">
      <c r="A3" s="54" t="s">
        <v>21</v>
      </c>
      <c r="B3" s="55" t="s">
        <v>8</v>
      </c>
      <c r="C3" s="56" t="s">
        <v>28</v>
      </c>
      <c r="D3" s="56"/>
      <c r="E3" s="56"/>
      <c r="F3" s="56"/>
      <c r="G3" s="56"/>
      <c r="H3" s="56"/>
      <c r="I3" s="56"/>
      <c r="J3" s="56"/>
      <c r="K3" s="56"/>
      <c r="L3" s="57" t="s">
        <v>34</v>
      </c>
      <c r="M3" s="57"/>
      <c r="N3" s="57"/>
      <c r="O3" s="57"/>
      <c r="P3" s="57"/>
      <c r="Q3" s="57"/>
      <c r="R3" s="57"/>
      <c r="S3" s="57"/>
      <c r="T3" s="57"/>
    </row>
    <row r="4" spans="1:20" s="15" customFormat="1" ht="45" x14ac:dyDescent="0.3">
      <c r="A4" s="54"/>
      <c r="B4" s="55"/>
      <c r="C4" s="7" t="s">
        <v>0</v>
      </c>
      <c r="D4" s="7" t="s">
        <v>1</v>
      </c>
      <c r="E4" s="7" t="s">
        <v>2</v>
      </c>
      <c r="F4" s="8" t="s">
        <v>3</v>
      </c>
      <c r="G4" s="7" t="s">
        <v>4</v>
      </c>
      <c r="H4" s="9" t="s">
        <v>30</v>
      </c>
      <c r="I4" s="9" t="s">
        <v>31</v>
      </c>
      <c r="J4" s="10" t="s">
        <v>32</v>
      </c>
      <c r="K4" s="11" t="s">
        <v>22</v>
      </c>
      <c r="L4" s="36" t="s">
        <v>0</v>
      </c>
      <c r="M4" s="12" t="s">
        <v>1</v>
      </c>
      <c r="N4" s="12" t="s">
        <v>2</v>
      </c>
      <c r="O4" s="13" t="s">
        <v>3</v>
      </c>
      <c r="P4" s="12" t="s">
        <v>4</v>
      </c>
      <c r="Q4" s="9" t="s">
        <v>30</v>
      </c>
      <c r="R4" s="9" t="s">
        <v>31</v>
      </c>
      <c r="S4" s="10" t="s">
        <v>32</v>
      </c>
      <c r="T4" s="14" t="s">
        <v>22</v>
      </c>
    </row>
    <row r="5" spans="1:20" ht="12.6" customHeight="1" x14ac:dyDescent="0.3">
      <c r="A5" s="58" t="s">
        <v>11</v>
      </c>
      <c r="B5" s="16" t="s">
        <v>5</v>
      </c>
      <c r="C5" s="17">
        <v>40</v>
      </c>
      <c r="D5" s="17">
        <v>0</v>
      </c>
      <c r="E5" s="17">
        <v>0</v>
      </c>
      <c r="F5" s="18"/>
      <c r="G5" s="18"/>
      <c r="H5" s="17">
        <v>0</v>
      </c>
      <c r="I5" s="17">
        <v>0</v>
      </c>
      <c r="J5" s="18"/>
      <c r="K5" s="19">
        <f>SUM(C5:J5)</f>
        <v>40</v>
      </c>
      <c r="L5" s="38">
        <v>26127054</v>
      </c>
      <c r="M5" s="17">
        <v>0</v>
      </c>
      <c r="N5" s="17">
        <v>0</v>
      </c>
      <c r="O5" s="18"/>
      <c r="P5" s="18"/>
      <c r="Q5" s="17">
        <v>0</v>
      </c>
      <c r="R5" s="17">
        <v>0</v>
      </c>
      <c r="S5" s="18"/>
      <c r="T5" s="21">
        <f>SUM(L5:S5)</f>
        <v>26127054</v>
      </c>
    </row>
    <row r="6" spans="1:20" ht="12.6" customHeight="1" x14ac:dyDescent="0.3">
      <c r="A6" s="58"/>
      <c r="B6" s="22" t="s">
        <v>7</v>
      </c>
      <c r="C6" s="23">
        <v>21</v>
      </c>
      <c r="D6" s="23">
        <v>3</v>
      </c>
      <c r="E6" s="23">
        <v>1</v>
      </c>
      <c r="F6" s="18"/>
      <c r="G6" s="23">
        <v>2</v>
      </c>
      <c r="H6" s="18"/>
      <c r="I6" s="18"/>
      <c r="J6" s="18"/>
      <c r="K6" s="19">
        <f>SUM(C6:J6)</f>
        <v>27</v>
      </c>
      <c r="L6" s="38">
        <v>5170506</v>
      </c>
      <c r="M6" s="24">
        <v>370562</v>
      </c>
      <c r="N6" s="24">
        <v>129420</v>
      </c>
      <c r="O6" s="18"/>
      <c r="P6" s="20">
        <v>32000</v>
      </c>
      <c r="Q6" s="18"/>
      <c r="R6" s="18"/>
      <c r="S6" s="18"/>
      <c r="T6" s="21">
        <f>SUM(L6:S6)</f>
        <v>5702488</v>
      </c>
    </row>
    <row r="7" spans="1:20" ht="12.6" customHeight="1" x14ac:dyDescent="0.3">
      <c r="A7" s="58"/>
      <c r="B7" s="22" t="s">
        <v>6</v>
      </c>
      <c r="C7" s="18"/>
      <c r="D7" s="18"/>
      <c r="E7" s="18"/>
      <c r="F7" s="23">
        <v>26</v>
      </c>
      <c r="G7" s="23">
        <v>0</v>
      </c>
      <c r="H7" s="23">
        <v>0</v>
      </c>
      <c r="I7" s="23">
        <v>0</v>
      </c>
      <c r="J7" s="23">
        <v>0</v>
      </c>
      <c r="K7" s="19">
        <f>SUM(C7:J7)</f>
        <v>26</v>
      </c>
      <c r="L7" s="39"/>
      <c r="M7" s="18"/>
      <c r="N7" s="18"/>
      <c r="O7" s="20">
        <f>6131405+1696000</f>
        <v>7827405</v>
      </c>
      <c r="P7" s="20">
        <v>0</v>
      </c>
      <c r="Q7" s="23">
        <v>0</v>
      </c>
      <c r="R7" s="23">
        <v>0</v>
      </c>
      <c r="S7" s="23">
        <v>0</v>
      </c>
      <c r="T7" s="21">
        <f>SUM(L7:S7)</f>
        <v>7827405</v>
      </c>
    </row>
    <row r="8" spans="1:20" ht="12.6" customHeight="1" x14ac:dyDescent="0.3">
      <c r="A8" s="58"/>
      <c r="B8" s="25" t="s">
        <v>10</v>
      </c>
      <c r="C8" s="23">
        <v>24</v>
      </c>
      <c r="D8" s="23">
        <v>1</v>
      </c>
      <c r="E8" s="23">
        <v>0</v>
      </c>
      <c r="F8" s="18"/>
      <c r="G8" s="18"/>
      <c r="H8" s="18"/>
      <c r="I8" s="18"/>
      <c r="J8" s="18"/>
      <c r="K8" s="19">
        <f>SUM(C8:J8)</f>
        <v>25</v>
      </c>
      <c r="L8" s="38">
        <v>13819656</v>
      </c>
      <c r="M8" s="20">
        <v>27999</v>
      </c>
      <c r="N8" s="23">
        <v>0</v>
      </c>
      <c r="O8" s="18"/>
      <c r="P8" s="18"/>
      <c r="Q8" s="18"/>
      <c r="R8" s="18"/>
      <c r="S8" s="18"/>
      <c r="T8" s="21">
        <f>SUM(L8:S8)</f>
        <v>13847655</v>
      </c>
    </row>
    <row r="9" spans="1:20" ht="12.6" customHeight="1" x14ac:dyDescent="0.3">
      <c r="A9" s="58"/>
      <c r="B9" s="25" t="s">
        <v>33</v>
      </c>
      <c r="C9" s="18"/>
      <c r="D9" s="18"/>
      <c r="E9" s="18"/>
      <c r="F9" s="18"/>
      <c r="G9" s="18"/>
      <c r="H9" s="23">
        <v>0</v>
      </c>
      <c r="I9" s="23">
        <v>0</v>
      </c>
      <c r="J9" s="18"/>
      <c r="K9" s="19">
        <f>SUM(C9:J9)</f>
        <v>0</v>
      </c>
      <c r="L9" s="39"/>
      <c r="M9" s="18"/>
      <c r="N9" s="18"/>
      <c r="O9" s="18"/>
      <c r="P9" s="18"/>
      <c r="Q9" s="23">
        <v>0</v>
      </c>
      <c r="R9" s="23">
        <v>0</v>
      </c>
      <c r="S9" s="18"/>
      <c r="T9" s="21">
        <f>SUM(L9:S9)</f>
        <v>0</v>
      </c>
    </row>
    <row r="10" spans="1:20" ht="15" x14ac:dyDescent="0.3">
      <c r="A10" s="53" t="s">
        <v>23</v>
      </c>
      <c r="B10" s="53"/>
      <c r="C10" s="26">
        <f>SUM(C5:C9)</f>
        <v>85</v>
      </c>
      <c r="D10" s="26">
        <f>SUM(D5:D9)</f>
        <v>4</v>
      </c>
      <c r="E10" s="26">
        <f t="shared" ref="E10:J10" si="0">SUM(E5:E9)</f>
        <v>1</v>
      </c>
      <c r="F10" s="26">
        <f t="shared" si="0"/>
        <v>26</v>
      </c>
      <c r="G10" s="26">
        <f t="shared" si="0"/>
        <v>2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">
        <f>SUM(K5:K9)</f>
        <v>118</v>
      </c>
      <c r="L10" s="40">
        <f>SUM(L5:L9)</f>
        <v>45117216</v>
      </c>
      <c r="M10" s="27">
        <f>SUM(M5:M9)</f>
        <v>398561</v>
      </c>
      <c r="N10" s="27">
        <f t="shared" ref="N10:S10" si="1">SUM(N5:N9)</f>
        <v>129420</v>
      </c>
      <c r="O10" s="27">
        <f t="shared" si="1"/>
        <v>7827405</v>
      </c>
      <c r="P10" s="27">
        <f t="shared" si="1"/>
        <v>32000</v>
      </c>
      <c r="Q10" s="27">
        <f t="shared" si="1"/>
        <v>0</v>
      </c>
      <c r="R10" s="27">
        <f t="shared" si="1"/>
        <v>0</v>
      </c>
      <c r="S10" s="27">
        <f t="shared" si="1"/>
        <v>0</v>
      </c>
      <c r="T10" s="28">
        <f>SUM(T5:T9)</f>
        <v>53504602</v>
      </c>
    </row>
    <row r="11" spans="1:20" ht="12.6" customHeight="1" x14ac:dyDescent="0.3">
      <c r="A11" s="58" t="s">
        <v>12</v>
      </c>
      <c r="B11" s="16" t="s">
        <v>5</v>
      </c>
      <c r="C11" s="17">
        <v>79</v>
      </c>
      <c r="D11" s="23">
        <v>0</v>
      </c>
      <c r="E11" s="17">
        <v>1</v>
      </c>
      <c r="F11" s="18"/>
      <c r="G11" s="18"/>
      <c r="H11" s="17">
        <v>1</v>
      </c>
      <c r="I11" s="17">
        <v>0</v>
      </c>
      <c r="J11" s="18"/>
      <c r="K11" s="19">
        <f>SUM(C11:J11)</f>
        <v>81</v>
      </c>
      <c r="L11" s="41">
        <v>41964536</v>
      </c>
      <c r="M11" s="23">
        <v>0</v>
      </c>
      <c r="N11" s="24">
        <v>17500</v>
      </c>
      <c r="O11" s="18"/>
      <c r="P11" s="18"/>
      <c r="Q11" s="23">
        <v>14793</v>
      </c>
      <c r="R11" s="17">
        <v>0</v>
      </c>
      <c r="S11" s="18"/>
      <c r="T11" s="21">
        <f>SUM(L11:S11)</f>
        <v>41996829</v>
      </c>
    </row>
    <row r="12" spans="1:20" ht="12.6" customHeight="1" x14ac:dyDescent="0.3">
      <c r="A12" s="58"/>
      <c r="B12" s="22" t="s">
        <v>7</v>
      </c>
      <c r="C12" s="23">
        <f>46+1</f>
        <v>47</v>
      </c>
      <c r="D12" s="23">
        <v>5</v>
      </c>
      <c r="E12" s="23">
        <v>2</v>
      </c>
      <c r="F12" s="18"/>
      <c r="G12" s="23">
        <v>0</v>
      </c>
      <c r="H12" s="18"/>
      <c r="I12" s="18"/>
      <c r="J12" s="18"/>
      <c r="K12" s="19">
        <f>SUM(C12:J12)</f>
        <v>54</v>
      </c>
      <c r="L12" s="41">
        <f>13458348+162400</f>
        <v>13620748</v>
      </c>
      <c r="M12" s="24">
        <f>343306+1300000</f>
        <v>1643306</v>
      </c>
      <c r="N12" s="24">
        <v>53976</v>
      </c>
      <c r="O12" s="18"/>
      <c r="P12" s="23">
        <v>0</v>
      </c>
      <c r="Q12" s="18"/>
      <c r="R12" s="18"/>
      <c r="S12" s="18"/>
      <c r="T12" s="21">
        <f>SUM(L12:S12)</f>
        <v>15318030</v>
      </c>
    </row>
    <row r="13" spans="1:20" ht="12.6" customHeight="1" x14ac:dyDescent="0.3">
      <c r="A13" s="58"/>
      <c r="B13" s="22" t="s">
        <v>6</v>
      </c>
      <c r="C13" s="18"/>
      <c r="D13" s="18"/>
      <c r="E13" s="18"/>
      <c r="F13" s="23">
        <v>4</v>
      </c>
      <c r="G13" s="23">
        <v>0</v>
      </c>
      <c r="H13" s="23">
        <v>3</v>
      </c>
      <c r="I13" s="23">
        <v>0</v>
      </c>
      <c r="J13" s="23">
        <v>0</v>
      </c>
      <c r="K13" s="19">
        <f>SUM(C13:J13)</f>
        <v>7</v>
      </c>
      <c r="L13" s="39"/>
      <c r="M13" s="18"/>
      <c r="N13" s="18"/>
      <c r="O13" s="24">
        <v>495904</v>
      </c>
      <c r="P13" s="23">
        <v>0</v>
      </c>
      <c r="Q13" s="24">
        <v>934996</v>
      </c>
      <c r="R13" s="23">
        <v>0</v>
      </c>
      <c r="S13" s="23">
        <v>0</v>
      </c>
      <c r="T13" s="21">
        <f>SUM(L13:S13)</f>
        <v>1430900</v>
      </c>
    </row>
    <row r="14" spans="1:20" ht="12.6" customHeight="1" x14ac:dyDescent="0.3">
      <c r="A14" s="58"/>
      <c r="B14" s="25" t="s">
        <v>10</v>
      </c>
      <c r="C14" s="23">
        <v>26</v>
      </c>
      <c r="D14" s="23">
        <v>4</v>
      </c>
      <c r="E14" s="23">
        <v>8</v>
      </c>
      <c r="F14" s="18"/>
      <c r="G14" s="18"/>
      <c r="H14" s="18"/>
      <c r="I14" s="18"/>
      <c r="J14" s="18"/>
      <c r="K14" s="19">
        <f>SUM(C14:J14)</f>
        <v>38</v>
      </c>
      <c r="L14" s="38">
        <v>7079044</v>
      </c>
      <c r="M14" s="24">
        <v>932854</v>
      </c>
      <c r="N14" s="24">
        <v>125990</v>
      </c>
      <c r="O14" s="18"/>
      <c r="P14" s="18"/>
      <c r="Q14" s="18"/>
      <c r="R14" s="18"/>
      <c r="S14" s="18"/>
      <c r="T14" s="21">
        <f>SUM(L14:S14)</f>
        <v>8137888</v>
      </c>
    </row>
    <row r="15" spans="1:20" ht="12.6" customHeight="1" x14ac:dyDescent="0.3">
      <c r="A15" s="58"/>
      <c r="B15" s="25" t="s">
        <v>33</v>
      </c>
      <c r="C15" s="18"/>
      <c r="D15" s="18"/>
      <c r="E15" s="18"/>
      <c r="F15" s="18"/>
      <c r="G15" s="18"/>
      <c r="H15" s="23">
        <v>2</v>
      </c>
      <c r="I15" s="23">
        <v>0</v>
      </c>
      <c r="J15" s="18"/>
      <c r="K15" s="19">
        <f>SUM(C15:J15)</f>
        <v>2</v>
      </c>
      <c r="L15" s="39"/>
      <c r="M15" s="18"/>
      <c r="N15" s="18"/>
      <c r="O15" s="18"/>
      <c r="P15" s="18"/>
      <c r="Q15" s="24">
        <v>57320</v>
      </c>
      <c r="R15" s="23">
        <v>0</v>
      </c>
      <c r="S15" s="18"/>
      <c r="T15" s="21">
        <f>SUM(L15:S15)</f>
        <v>57320</v>
      </c>
    </row>
    <row r="16" spans="1:20" ht="15" x14ac:dyDescent="0.3">
      <c r="A16" s="53" t="s">
        <v>23</v>
      </c>
      <c r="B16" s="53"/>
      <c r="C16" s="1">
        <f>SUM(C11:C15)</f>
        <v>152</v>
      </c>
      <c r="D16" s="1">
        <f t="shared" ref="D16:J16" si="2">SUM(D11:D15)</f>
        <v>9</v>
      </c>
      <c r="E16" s="1">
        <f t="shared" si="2"/>
        <v>11</v>
      </c>
      <c r="F16" s="1">
        <f t="shared" si="2"/>
        <v>4</v>
      </c>
      <c r="G16" s="1">
        <f t="shared" si="2"/>
        <v>0</v>
      </c>
      <c r="H16" s="1">
        <f t="shared" si="2"/>
        <v>6</v>
      </c>
      <c r="I16" s="1">
        <f t="shared" si="2"/>
        <v>0</v>
      </c>
      <c r="J16" s="1">
        <f t="shared" si="2"/>
        <v>0</v>
      </c>
      <c r="K16" s="2">
        <f>SUM(K11:K15)</f>
        <v>182</v>
      </c>
      <c r="L16" s="40">
        <f>SUM(L11:L15)</f>
        <v>62664328</v>
      </c>
      <c r="M16" s="27">
        <f t="shared" ref="M16:S16" si="3">SUM(M11:M15)</f>
        <v>2576160</v>
      </c>
      <c r="N16" s="27">
        <f t="shared" si="3"/>
        <v>197466</v>
      </c>
      <c r="O16" s="27">
        <f t="shared" si="3"/>
        <v>495904</v>
      </c>
      <c r="P16" s="27">
        <f t="shared" si="3"/>
        <v>0</v>
      </c>
      <c r="Q16" s="27">
        <f t="shared" si="3"/>
        <v>1007109</v>
      </c>
      <c r="R16" s="27">
        <f t="shared" si="3"/>
        <v>0</v>
      </c>
      <c r="S16" s="27">
        <f t="shared" si="3"/>
        <v>0</v>
      </c>
      <c r="T16" s="3">
        <f>SUM(T11:T15)</f>
        <v>66940967</v>
      </c>
    </row>
    <row r="17" spans="1:20" ht="12.6" customHeight="1" x14ac:dyDescent="0.3">
      <c r="A17" s="58" t="s">
        <v>13</v>
      </c>
      <c r="B17" s="16" t="s">
        <v>5</v>
      </c>
      <c r="C17" s="17">
        <v>137</v>
      </c>
      <c r="D17" s="17">
        <v>10</v>
      </c>
      <c r="E17" s="17">
        <v>4</v>
      </c>
      <c r="F17" s="18"/>
      <c r="G17" s="18"/>
      <c r="H17" s="17">
        <v>1</v>
      </c>
      <c r="I17" s="17">
        <v>4</v>
      </c>
      <c r="J17" s="18"/>
      <c r="K17" s="19">
        <f>SUM(C17:J17)</f>
        <v>156</v>
      </c>
      <c r="L17" s="41">
        <v>24104545</v>
      </c>
      <c r="M17" s="24">
        <v>1834649</v>
      </c>
      <c r="N17" s="24">
        <v>105911</v>
      </c>
      <c r="O17" s="18"/>
      <c r="P17" s="18"/>
      <c r="Q17" s="24">
        <v>6000</v>
      </c>
      <c r="R17" s="24">
        <v>84975</v>
      </c>
      <c r="S17" s="18"/>
      <c r="T17" s="21">
        <f>SUM(L17:S17)</f>
        <v>26136080</v>
      </c>
    </row>
    <row r="18" spans="1:20" ht="12.6" customHeight="1" x14ac:dyDescent="0.3">
      <c r="A18" s="58"/>
      <c r="B18" s="22" t="s">
        <v>7</v>
      </c>
      <c r="C18" s="23">
        <v>16</v>
      </c>
      <c r="D18" s="23">
        <v>17</v>
      </c>
      <c r="E18" s="23">
        <v>0</v>
      </c>
      <c r="F18" s="18"/>
      <c r="G18" s="23">
        <v>3</v>
      </c>
      <c r="H18" s="18"/>
      <c r="I18" s="18"/>
      <c r="J18" s="18"/>
      <c r="K18" s="19">
        <f>SUM(C18:J18)</f>
        <v>36</v>
      </c>
      <c r="L18" s="41">
        <v>6954296</v>
      </c>
      <c r="M18" s="24">
        <v>2082983</v>
      </c>
      <c r="N18" s="23">
        <v>0</v>
      </c>
      <c r="O18" s="18"/>
      <c r="P18" s="24">
        <v>2239550</v>
      </c>
      <c r="Q18" s="18"/>
      <c r="R18" s="18"/>
      <c r="S18" s="18"/>
      <c r="T18" s="21">
        <f>SUM(L18:S18)</f>
        <v>11276829</v>
      </c>
    </row>
    <row r="19" spans="1:20" ht="12.6" customHeight="1" x14ac:dyDescent="0.3">
      <c r="A19" s="58"/>
      <c r="B19" s="22" t="s">
        <v>6</v>
      </c>
      <c r="C19" s="18"/>
      <c r="D19" s="18"/>
      <c r="E19" s="18"/>
      <c r="F19" s="23">
        <v>2</v>
      </c>
      <c r="G19" s="23">
        <v>0</v>
      </c>
      <c r="H19" s="23">
        <v>0</v>
      </c>
      <c r="I19" s="23">
        <v>0</v>
      </c>
      <c r="J19" s="23">
        <v>4</v>
      </c>
      <c r="K19" s="19">
        <f>SUM(C19:J19)</f>
        <v>6</v>
      </c>
      <c r="L19" s="39"/>
      <c r="M19" s="18"/>
      <c r="N19" s="18"/>
      <c r="O19" s="24">
        <v>33498</v>
      </c>
      <c r="P19" s="23">
        <v>0</v>
      </c>
      <c r="Q19" s="23">
        <v>0</v>
      </c>
      <c r="R19" s="23">
        <v>0</v>
      </c>
      <c r="S19" s="24">
        <v>167700</v>
      </c>
      <c r="T19" s="21">
        <f>SUM(L19:S19)</f>
        <v>201198</v>
      </c>
    </row>
    <row r="20" spans="1:20" ht="12.6" customHeight="1" x14ac:dyDescent="0.3">
      <c r="A20" s="58"/>
      <c r="B20" s="25" t="s">
        <v>10</v>
      </c>
      <c r="C20" s="23">
        <v>198</v>
      </c>
      <c r="D20" s="23">
        <v>7</v>
      </c>
      <c r="E20" s="23">
        <v>5</v>
      </c>
      <c r="F20" s="18"/>
      <c r="G20" s="18"/>
      <c r="H20" s="18"/>
      <c r="I20" s="18"/>
      <c r="J20" s="18"/>
      <c r="K20" s="19">
        <f>SUM(C20:J20)</f>
        <v>210</v>
      </c>
      <c r="L20" s="41">
        <v>45464624</v>
      </c>
      <c r="M20" s="24">
        <v>1179792</v>
      </c>
      <c r="N20" s="24">
        <v>117890</v>
      </c>
      <c r="O20" s="18"/>
      <c r="P20" s="18"/>
      <c r="Q20" s="18"/>
      <c r="R20" s="18"/>
      <c r="S20" s="18"/>
      <c r="T20" s="21">
        <f>SUM(L20:S20)</f>
        <v>46762306</v>
      </c>
    </row>
    <row r="21" spans="1:20" ht="12.6" customHeight="1" x14ac:dyDescent="0.3">
      <c r="A21" s="58"/>
      <c r="B21" s="25" t="s">
        <v>33</v>
      </c>
      <c r="C21" s="18"/>
      <c r="D21" s="18"/>
      <c r="E21" s="18"/>
      <c r="F21" s="18"/>
      <c r="G21" s="18"/>
      <c r="H21" s="23">
        <v>1</v>
      </c>
      <c r="I21" s="23">
        <v>0</v>
      </c>
      <c r="J21" s="18"/>
      <c r="K21" s="19">
        <f>SUM(C21:J21)</f>
        <v>1</v>
      </c>
      <c r="L21" s="39"/>
      <c r="M21" s="18"/>
      <c r="N21" s="18"/>
      <c r="O21" s="18"/>
      <c r="P21" s="18"/>
      <c r="Q21" s="24">
        <v>145150</v>
      </c>
      <c r="R21" s="23">
        <v>0</v>
      </c>
      <c r="S21" s="18"/>
      <c r="T21" s="21">
        <f>SUM(L21:S21)</f>
        <v>145150</v>
      </c>
    </row>
    <row r="22" spans="1:20" ht="15" x14ac:dyDescent="0.3">
      <c r="A22" s="53" t="s">
        <v>23</v>
      </c>
      <c r="B22" s="53"/>
      <c r="C22" s="26">
        <f>SUM(C17:C21)</f>
        <v>351</v>
      </c>
      <c r="D22" s="26">
        <f t="shared" ref="D22:J22" si="4">SUM(D17:D21)</f>
        <v>34</v>
      </c>
      <c r="E22" s="26">
        <f t="shared" si="4"/>
        <v>9</v>
      </c>
      <c r="F22" s="26">
        <f t="shared" si="4"/>
        <v>2</v>
      </c>
      <c r="G22" s="26">
        <f t="shared" si="4"/>
        <v>3</v>
      </c>
      <c r="H22" s="26">
        <f t="shared" si="4"/>
        <v>2</v>
      </c>
      <c r="I22" s="26">
        <f t="shared" si="4"/>
        <v>4</v>
      </c>
      <c r="J22" s="26">
        <f t="shared" si="4"/>
        <v>4</v>
      </c>
      <c r="K22" s="2">
        <f>SUM(K17:K21)</f>
        <v>409</v>
      </c>
      <c r="L22" s="40">
        <f>SUM(L17:L21)</f>
        <v>76523465</v>
      </c>
      <c r="M22" s="27">
        <f>SUM(M17:M21)</f>
        <v>5097424</v>
      </c>
      <c r="N22" s="27">
        <f t="shared" ref="N22:S22" si="5">SUM(N17:N21)</f>
        <v>223801</v>
      </c>
      <c r="O22" s="27">
        <f t="shared" si="5"/>
        <v>33498</v>
      </c>
      <c r="P22" s="27">
        <f t="shared" si="5"/>
        <v>2239550</v>
      </c>
      <c r="Q22" s="27">
        <f t="shared" si="5"/>
        <v>151150</v>
      </c>
      <c r="R22" s="27">
        <f t="shared" si="5"/>
        <v>84975</v>
      </c>
      <c r="S22" s="27">
        <f t="shared" si="5"/>
        <v>167700</v>
      </c>
      <c r="T22" s="3">
        <f>SUM(T17:T21)</f>
        <v>84521563</v>
      </c>
    </row>
    <row r="23" spans="1:20" ht="12.6" customHeight="1" x14ac:dyDescent="0.3">
      <c r="A23" s="58" t="s">
        <v>14</v>
      </c>
      <c r="B23" s="16" t="s">
        <v>5</v>
      </c>
      <c r="C23" s="23">
        <v>0</v>
      </c>
      <c r="D23" s="23">
        <v>0</v>
      </c>
      <c r="E23" s="23">
        <v>0</v>
      </c>
      <c r="F23" s="18"/>
      <c r="G23" s="18"/>
      <c r="H23" s="23">
        <v>0</v>
      </c>
      <c r="I23" s="23">
        <v>3</v>
      </c>
      <c r="J23" s="18"/>
      <c r="K23" s="19">
        <f>SUM(C23:J23)</f>
        <v>3</v>
      </c>
      <c r="L23" s="38">
        <v>0</v>
      </c>
      <c r="M23" s="23">
        <v>0</v>
      </c>
      <c r="N23" s="23">
        <v>0</v>
      </c>
      <c r="O23" s="18"/>
      <c r="P23" s="18"/>
      <c r="Q23" s="23">
        <v>0</v>
      </c>
      <c r="R23" s="24">
        <v>72600</v>
      </c>
      <c r="S23" s="18"/>
      <c r="T23" s="21">
        <f t="shared" ref="T23:T33" si="6">SUM(L23:S23)</f>
        <v>72600</v>
      </c>
    </row>
    <row r="24" spans="1:20" ht="12.6" customHeight="1" x14ac:dyDescent="0.3">
      <c r="A24" s="58"/>
      <c r="B24" s="22" t="s">
        <v>7</v>
      </c>
      <c r="C24" s="23">
        <v>0</v>
      </c>
      <c r="D24" s="23">
        <v>0</v>
      </c>
      <c r="E24" s="23">
        <v>0</v>
      </c>
      <c r="F24" s="18"/>
      <c r="G24" s="23">
        <v>4</v>
      </c>
      <c r="H24" s="18"/>
      <c r="I24" s="18"/>
      <c r="J24" s="18"/>
      <c r="K24" s="19">
        <f>SUM(C24:J24)</f>
        <v>4</v>
      </c>
      <c r="L24" s="38">
        <v>0</v>
      </c>
      <c r="M24" s="23">
        <v>0</v>
      </c>
      <c r="N24" s="23">
        <v>0</v>
      </c>
      <c r="O24" s="18"/>
      <c r="P24" s="24">
        <v>306362</v>
      </c>
      <c r="Q24" s="18"/>
      <c r="R24" s="18"/>
      <c r="S24" s="18"/>
      <c r="T24" s="21">
        <f t="shared" si="6"/>
        <v>306362</v>
      </c>
    </row>
    <row r="25" spans="1:20" ht="12.6" customHeight="1" x14ac:dyDescent="0.3">
      <c r="A25" s="58"/>
      <c r="B25" s="22" t="s">
        <v>6</v>
      </c>
      <c r="C25" s="18"/>
      <c r="D25" s="18"/>
      <c r="E25" s="18"/>
      <c r="F25" s="23">
        <v>0</v>
      </c>
      <c r="G25" s="23">
        <v>0</v>
      </c>
      <c r="H25" s="23">
        <v>0</v>
      </c>
      <c r="I25" s="23">
        <v>11</v>
      </c>
      <c r="J25" s="18"/>
      <c r="K25" s="19">
        <f>SUM(C25:J25)</f>
        <v>11</v>
      </c>
      <c r="L25" s="39"/>
      <c r="M25" s="18"/>
      <c r="N25" s="18"/>
      <c r="O25" s="23">
        <v>0</v>
      </c>
      <c r="P25" s="23">
        <v>0</v>
      </c>
      <c r="Q25" s="23">
        <v>0</v>
      </c>
      <c r="R25" s="24">
        <v>66502850</v>
      </c>
      <c r="S25" s="18"/>
      <c r="T25" s="21">
        <f t="shared" si="6"/>
        <v>66502850</v>
      </c>
    </row>
    <row r="26" spans="1:20" ht="12.6" customHeight="1" x14ac:dyDescent="0.3">
      <c r="A26" s="58"/>
      <c r="B26" s="25" t="s">
        <v>10</v>
      </c>
      <c r="C26" s="23">
        <v>0</v>
      </c>
      <c r="D26" s="23">
        <v>0</v>
      </c>
      <c r="E26" s="23">
        <v>0</v>
      </c>
      <c r="F26" s="18"/>
      <c r="G26" s="18"/>
      <c r="H26" s="18"/>
      <c r="I26" s="18"/>
      <c r="J26" s="18"/>
      <c r="K26" s="19">
        <f>SUM(C26:J26)</f>
        <v>0</v>
      </c>
      <c r="L26" s="38">
        <v>0</v>
      </c>
      <c r="M26" s="23">
        <v>0</v>
      </c>
      <c r="N26" s="23">
        <v>0</v>
      </c>
      <c r="O26" s="18"/>
      <c r="P26" s="18"/>
      <c r="Q26" s="18"/>
      <c r="R26" s="18"/>
      <c r="S26" s="18"/>
      <c r="T26" s="21">
        <f t="shared" si="6"/>
        <v>0</v>
      </c>
    </row>
    <row r="27" spans="1:20" ht="12.6" customHeight="1" x14ac:dyDescent="0.3">
      <c r="A27" s="58"/>
      <c r="B27" s="25" t="s">
        <v>33</v>
      </c>
      <c r="C27" s="18"/>
      <c r="D27" s="18"/>
      <c r="E27" s="18"/>
      <c r="F27" s="18"/>
      <c r="G27" s="18"/>
      <c r="H27" s="23">
        <v>0</v>
      </c>
      <c r="I27" s="23">
        <v>1</v>
      </c>
      <c r="J27" s="18"/>
      <c r="K27" s="19">
        <f>SUM(C27:J27)</f>
        <v>1</v>
      </c>
      <c r="L27" s="39"/>
      <c r="M27" s="18"/>
      <c r="N27" s="18"/>
      <c r="O27" s="18"/>
      <c r="P27" s="18"/>
      <c r="Q27" s="23">
        <v>0</v>
      </c>
      <c r="R27" s="24">
        <v>18600</v>
      </c>
      <c r="S27" s="18"/>
      <c r="T27" s="21">
        <f t="shared" si="6"/>
        <v>18600</v>
      </c>
    </row>
    <row r="28" spans="1:20" ht="15" x14ac:dyDescent="0.3">
      <c r="A28" s="53" t="s">
        <v>23</v>
      </c>
      <c r="B28" s="53"/>
      <c r="C28" s="26">
        <f>SUM(C23:C27)</f>
        <v>0</v>
      </c>
      <c r="D28" s="26">
        <f t="shared" ref="D28:J28" si="7">SUM(D23:D27)</f>
        <v>0</v>
      </c>
      <c r="E28" s="26">
        <f t="shared" si="7"/>
        <v>0</v>
      </c>
      <c r="F28" s="26">
        <f t="shared" si="7"/>
        <v>0</v>
      </c>
      <c r="G28" s="26">
        <f t="shared" si="7"/>
        <v>4</v>
      </c>
      <c r="H28" s="26">
        <f t="shared" si="7"/>
        <v>0</v>
      </c>
      <c r="I28" s="26">
        <f t="shared" si="7"/>
        <v>15</v>
      </c>
      <c r="J28" s="26">
        <f t="shared" si="7"/>
        <v>0</v>
      </c>
      <c r="K28" s="2">
        <f>SUM(K23:K27)</f>
        <v>19</v>
      </c>
      <c r="L28" s="40">
        <f t="shared" ref="L28:S28" si="8">SUM(L23:L27)</f>
        <v>0</v>
      </c>
      <c r="M28" s="27">
        <f t="shared" si="8"/>
        <v>0</v>
      </c>
      <c r="N28" s="27">
        <f t="shared" si="8"/>
        <v>0</v>
      </c>
      <c r="O28" s="27">
        <f t="shared" si="8"/>
        <v>0</v>
      </c>
      <c r="P28" s="27">
        <f t="shared" si="8"/>
        <v>306362</v>
      </c>
      <c r="Q28" s="27">
        <f t="shared" si="8"/>
        <v>0</v>
      </c>
      <c r="R28" s="27">
        <f t="shared" si="8"/>
        <v>66594050</v>
      </c>
      <c r="S28" s="27">
        <f t="shared" si="8"/>
        <v>0</v>
      </c>
      <c r="T28" s="3">
        <f t="shared" si="6"/>
        <v>66900412</v>
      </c>
    </row>
    <row r="29" spans="1:20" ht="12.6" customHeight="1" x14ac:dyDescent="0.3">
      <c r="A29" s="58" t="s">
        <v>15</v>
      </c>
      <c r="B29" s="16" t="s">
        <v>5</v>
      </c>
      <c r="C29" s="23">
        <v>0</v>
      </c>
      <c r="D29" s="23">
        <v>0</v>
      </c>
      <c r="E29" s="23">
        <v>0</v>
      </c>
      <c r="F29" s="18"/>
      <c r="G29" s="18"/>
      <c r="H29" s="23">
        <v>0</v>
      </c>
      <c r="I29" s="23">
        <v>0</v>
      </c>
      <c r="J29" s="18"/>
      <c r="K29" s="19">
        <f>SUM(C29:J29)</f>
        <v>0</v>
      </c>
      <c r="L29" s="38">
        <v>0</v>
      </c>
      <c r="M29" s="23">
        <v>0</v>
      </c>
      <c r="N29" s="23">
        <v>0</v>
      </c>
      <c r="O29" s="18"/>
      <c r="P29" s="18"/>
      <c r="Q29" s="23">
        <v>0</v>
      </c>
      <c r="R29" s="23">
        <v>0</v>
      </c>
      <c r="S29" s="18"/>
      <c r="T29" s="21">
        <f t="shared" si="6"/>
        <v>0</v>
      </c>
    </row>
    <row r="30" spans="1:20" ht="12.6" customHeight="1" x14ac:dyDescent="0.3">
      <c r="A30" s="58"/>
      <c r="B30" s="22" t="s">
        <v>7</v>
      </c>
      <c r="C30" s="23">
        <v>0</v>
      </c>
      <c r="D30" s="23">
        <v>0</v>
      </c>
      <c r="E30" s="23">
        <v>24</v>
      </c>
      <c r="F30" s="18"/>
      <c r="G30" s="23">
        <v>425</v>
      </c>
      <c r="H30" s="18"/>
      <c r="I30" s="18"/>
      <c r="J30" s="18"/>
      <c r="K30" s="19">
        <f>SUM(C30:J30)</f>
        <v>449</v>
      </c>
      <c r="L30" s="38">
        <v>0</v>
      </c>
      <c r="M30" s="23">
        <v>0</v>
      </c>
      <c r="N30" s="24">
        <v>1215392</v>
      </c>
      <c r="O30" s="18"/>
      <c r="P30" s="24">
        <v>8473003</v>
      </c>
      <c r="Q30" s="18"/>
      <c r="R30" s="18"/>
      <c r="S30" s="18"/>
      <c r="T30" s="21">
        <f t="shared" si="6"/>
        <v>9688395</v>
      </c>
    </row>
    <row r="31" spans="1:20" ht="12.6" customHeight="1" x14ac:dyDescent="0.3">
      <c r="A31" s="58"/>
      <c r="B31" s="22" t="s">
        <v>6</v>
      </c>
      <c r="C31" s="18"/>
      <c r="D31" s="18"/>
      <c r="E31" s="18"/>
      <c r="F31" s="23">
        <v>0</v>
      </c>
      <c r="G31" s="23">
        <v>95</v>
      </c>
      <c r="H31" s="23">
        <v>0</v>
      </c>
      <c r="I31" s="23">
        <v>41</v>
      </c>
      <c r="J31" s="18"/>
      <c r="K31" s="19">
        <f>SUM(C31:J31)</f>
        <v>136</v>
      </c>
      <c r="L31" s="39"/>
      <c r="M31" s="18"/>
      <c r="N31" s="18"/>
      <c r="O31" s="23">
        <v>0</v>
      </c>
      <c r="P31" s="24">
        <v>9733591</v>
      </c>
      <c r="Q31" s="23">
        <v>0</v>
      </c>
      <c r="R31" s="24">
        <v>2845773</v>
      </c>
      <c r="S31" s="18"/>
      <c r="T31" s="21">
        <f t="shared" si="6"/>
        <v>12579364</v>
      </c>
    </row>
    <row r="32" spans="1:20" ht="12.6" customHeight="1" x14ac:dyDescent="0.3">
      <c r="A32" s="58"/>
      <c r="B32" s="25" t="s">
        <v>10</v>
      </c>
      <c r="C32" s="23">
        <v>2</v>
      </c>
      <c r="D32" s="23">
        <v>0</v>
      </c>
      <c r="E32" s="23">
        <v>0</v>
      </c>
      <c r="F32" s="18"/>
      <c r="G32" s="18"/>
      <c r="H32" s="18"/>
      <c r="I32" s="18"/>
      <c r="J32" s="18"/>
      <c r="K32" s="19">
        <f>SUM(C32:J32)</f>
        <v>2</v>
      </c>
      <c r="L32" s="38">
        <v>42340</v>
      </c>
      <c r="M32" s="23">
        <v>0</v>
      </c>
      <c r="N32" s="23">
        <v>0</v>
      </c>
      <c r="O32" s="18"/>
      <c r="P32" s="18"/>
      <c r="Q32" s="18"/>
      <c r="R32" s="18"/>
      <c r="S32" s="18"/>
      <c r="T32" s="21">
        <f t="shared" si="6"/>
        <v>42340</v>
      </c>
    </row>
    <row r="33" spans="1:20" ht="12.6" customHeight="1" x14ac:dyDescent="0.3">
      <c r="A33" s="58"/>
      <c r="B33" s="25" t="s">
        <v>33</v>
      </c>
      <c r="C33" s="18"/>
      <c r="D33" s="18"/>
      <c r="E33" s="18"/>
      <c r="F33" s="18"/>
      <c r="G33" s="18"/>
      <c r="H33" s="23">
        <v>0</v>
      </c>
      <c r="I33" s="23">
        <v>1</v>
      </c>
      <c r="J33" s="18"/>
      <c r="K33" s="19">
        <f>SUM(C33:J33)</f>
        <v>1</v>
      </c>
      <c r="L33" s="39"/>
      <c r="M33" s="18"/>
      <c r="N33" s="18"/>
      <c r="O33" s="18"/>
      <c r="P33" s="18"/>
      <c r="Q33" s="23">
        <v>0</v>
      </c>
      <c r="R33" s="24">
        <v>13899</v>
      </c>
      <c r="S33" s="18"/>
      <c r="T33" s="21">
        <f t="shared" si="6"/>
        <v>13899</v>
      </c>
    </row>
    <row r="34" spans="1:20" ht="15" x14ac:dyDescent="0.3">
      <c r="A34" s="53" t="s">
        <v>23</v>
      </c>
      <c r="B34" s="53"/>
      <c r="C34" s="26">
        <f>SUM(C29:C33)</f>
        <v>2</v>
      </c>
      <c r="D34" s="26">
        <f t="shared" ref="D34:K34" si="9">SUM(D29:D33)</f>
        <v>0</v>
      </c>
      <c r="E34" s="26">
        <f t="shared" si="9"/>
        <v>24</v>
      </c>
      <c r="F34" s="26">
        <f t="shared" si="9"/>
        <v>0</v>
      </c>
      <c r="G34" s="26">
        <f t="shared" si="9"/>
        <v>520</v>
      </c>
      <c r="H34" s="26">
        <f t="shared" si="9"/>
        <v>0</v>
      </c>
      <c r="I34" s="26">
        <f t="shared" si="9"/>
        <v>42</v>
      </c>
      <c r="J34" s="26">
        <f t="shared" si="9"/>
        <v>0</v>
      </c>
      <c r="K34" s="2">
        <f t="shared" si="9"/>
        <v>588</v>
      </c>
      <c r="L34" s="40">
        <f>SUM(L29:L33)</f>
        <v>42340</v>
      </c>
      <c r="M34" s="27">
        <f t="shared" ref="M34:T34" si="10">SUM(M29:M33)</f>
        <v>0</v>
      </c>
      <c r="N34" s="27">
        <f t="shared" si="10"/>
        <v>1215392</v>
      </c>
      <c r="O34" s="27">
        <f t="shared" si="10"/>
        <v>0</v>
      </c>
      <c r="P34" s="27">
        <f t="shared" si="10"/>
        <v>18206594</v>
      </c>
      <c r="Q34" s="27">
        <f t="shared" si="10"/>
        <v>0</v>
      </c>
      <c r="R34" s="27">
        <f t="shared" si="10"/>
        <v>2859672</v>
      </c>
      <c r="S34" s="27">
        <f t="shared" si="10"/>
        <v>0</v>
      </c>
      <c r="T34" s="3">
        <f t="shared" si="10"/>
        <v>22323998</v>
      </c>
    </row>
    <row r="35" spans="1:20" ht="12.6" customHeight="1" x14ac:dyDescent="0.3">
      <c r="A35" s="58" t="s">
        <v>16</v>
      </c>
      <c r="B35" s="16" t="s">
        <v>5</v>
      </c>
      <c r="C35" s="23">
        <v>1</v>
      </c>
      <c r="D35" s="23">
        <v>0</v>
      </c>
      <c r="E35" s="23">
        <v>0</v>
      </c>
      <c r="F35" s="18"/>
      <c r="G35" s="18"/>
      <c r="H35" s="23">
        <v>0</v>
      </c>
      <c r="I35" s="23">
        <v>0</v>
      </c>
      <c r="J35" s="18"/>
      <c r="K35" s="19">
        <f t="shared" ref="K35:K45" si="11">SUM(C35:J35)</f>
        <v>1</v>
      </c>
      <c r="L35" s="38">
        <v>59962</v>
      </c>
      <c r="M35" s="23">
        <v>0</v>
      </c>
      <c r="N35" s="23">
        <v>0</v>
      </c>
      <c r="O35" s="18"/>
      <c r="P35" s="18"/>
      <c r="Q35" s="23">
        <v>0</v>
      </c>
      <c r="R35" s="23">
        <v>0</v>
      </c>
      <c r="S35" s="18"/>
      <c r="T35" s="21">
        <f t="shared" ref="T35:T45" si="12">SUM(L35:S35)</f>
        <v>59962</v>
      </c>
    </row>
    <row r="36" spans="1:20" ht="12.6" customHeight="1" x14ac:dyDescent="0.3">
      <c r="A36" s="58"/>
      <c r="B36" s="22" t="s">
        <v>7</v>
      </c>
      <c r="C36" s="23">
        <v>0</v>
      </c>
      <c r="D36" s="23">
        <v>0</v>
      </c>
      <c r="E36" s="23">
        <v>0</v>
      </c>
      <c r="F36" s="18"/>
      <c r="G36" s="23">
        <v>0</v>
      </c>
      <c r="H36" s="18"/>
      <c r="I36" s="18"/>
      <c r="J36" s="18"/>
      <c r="K36" s="19">
        <f t="shared" si="11"/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18"/>
      <c r="R36" s="18"/>
      <c r="S36" s="18"/>
      <c r="T36" s="21">
        <f t="shared" si="12"/>
        <v>0</v>
      </c>
    </row>
    <row r="37" spans="1:20" ht="12.6" customHeight="1" x14ac:dyDescent="0.3">
      <c r="A37" s="58"/>
      <c r="B37" s="22" t="s">
        <v>6</v>
      </c>
      <c r="C37" s="18"/>
      <c r="D37" s="18"/>
      <c r="E37" s="18"/>
      <c r="F37" s="23">
        <v>1</v>
      </c>
      <c r="G37" s="23">
        <v>0</v>
      </c>
      <c r="H37" s="23">
        <v>1</v>
      </c>
      <c r="I37" s="23">
        <v>0</v>
      </c>
      <c r="J37" s="18"/>
      <c r="K37" s="19">
        <f t="shared" si="11"/>
        <v>2</v>
      </c>
      <c r="L37" s="39"/>
      <c r="M37" s="18"/>
      <c r="N37" s="18"/>
      <c r="O37" s="24">
        <v>18190</v>
      </c>
      <c r="P37" s="23">
        <v>0</v>
      </c>
      <c r="Q37" s="29">
        <v>14797</v>
      </c>
      <c r="R37" s="23">
        <v>0</v>
      </c>
      <c r="S37" s="18"/>
      <c r="T37" s="21">
        <f t="shared" si="12"/>
        <v>32987</v>
      </c>
    </row>
    <row r="38" spans="1:20" ht="12.6" customHeight="1" x14ac:dyDescent="0.3">
      <c r="A38" s="58"/>
      <c r="B38" s="25" t="s">
        <v>10</v>
      </c>
      <c r="C38" s="23">
        <v>0</v>
      </c>
      <c r="D38" s="23">
        <v>0</v>
      </c>
      <c r="E38" s="23">
        <v>0</v>
      </c>
      <c r="F38" s="18"/>
      <c r="G38" s="18"/>
      <c r="H38" s="18"/>
      <c r="I38" s="18"/>
      <c r="J38" s="18"/>
      <c r="K38" s="19">
        <f t="shared" si="11"/>
        <v>0</v>
      </c>
      <c r="L38" s="38"/>
      <c r="M38" s="23"/>
      <c r="N38" s="23"/>
      <c r="O38" s="18"/>
      <c r="P38" s="18"/>
      <c r="Q38" s="18"/>
      <c r="R38" s="18"/>
      <c r="S38" s="18"/>
      <c r="T38" s="21">
        <f t="shared" si="12"/>
        <v>0</v>
      </c>
    </row>
    <row r="39" spans="1:20" ht="12.6" customHeight="1" x14ac:dyDescent="0.3">
      <c r="A39" s="58"/>
      <c r="B39" s="25" t="s">
        <v>33</v>
      </c>
      <c r="C39" s="18"/>
      <c r="D39" s="18"/>
      <c r="E39" s="18"/>
      <c r="F39" s="18"/>
      <c r="G39" s="18"/>
      <c r="H39" s="23">
        <v>0</v>
      </c>
      <c r="I39" s="23">
        <v>0</v>
      </c>
      <c r="J39" s="18"/>
      <c r="K39" s="19">
        <f t="shared" si="11"/>
        <v>0</v>
      </c>
      <c r="L39" s="39"/>
      <c r="M39" s="18"/>
      <c r="N39" s="18"/>
      <c r="O39" s="18"/>
      <c r="P39" s="18"/>
      <c r="Q39" s="23">
        <v>0</v>
      </c>
      <c r="R39" s="23">
        <v>0</v>
      </c>
      <c r="S39" s="18"/>
      <c r="T39" s="21">
        <f t="shared" si="12"/>
        <v>0</v>
      </c>
    </row>
    <row r="40" spans="1:20" ht="15" x14ac:dyDescent="0.3">
      <c r="A40" s="53" t="s">
        <v>23</v>
      </c>
      <c r="B40" s="53"/>
      <c r="C40" s="26">
        <f>SUM(C35:C39)</f>
        <v>1</v>
      </c>
      <c r="D40" s="26">
        <f t="shared" ref="D40:J40" si="13">SUM(D35:D39)</f>
        <v>0</v>
      </c>
      <c r="E40" s="26">
        <f t="shared" si="13"/>
        <v>0</v>
      </c>
      <c r="F40" s="26">
        <f t="shared" si="13"/>
        <v>1</v>
      </c>
      <c r="G40" s="26">
        <f t="shared" si="13"/>
        <v>0</v>
      </c>
      <c r="H40" s="26">
        <f t="shared" si="13"/>
        <v>1</v>
      </c>
      <c r="I40" s="26">
        <f t="shared" si="13"/>
        <v>0</v>
      </c>
      <c r="J40" s="26">
        <f t="shared" si="13"/>
        <v>0</v>
      </c>
      <c r="K40" s="2">
        <f t="shared" si="11"/>
        <v>3</v>
      </c>
      <c r="L40" s="40">
        <f>SUM(L35:L39)</f>
        <v>59962</v>
      </c>
      <c r="M40" s="40">
        <f t="shared" ref="M40:N40" si="14">SUM(M35:M39)</f>
        <v>0</v>
      </c>
      <c r="N40" s="40">
        <f t="shared" si="14"/>
        <v>0</v>
      </c>
      <c r="O40" s="27">
        <f t="shared" ref="O40:S40" si="15">SUM(O35:O39)</f>
        <v>18190</v>
      </c>
      <c r="P40" s="27">
        <f t="shared" si="15"/>
        <v>0</v>
      </c>
      <c r="Q40" s="27">
        <f t="shared" si="15"/>
        <v>14797</v>
      </c>
      <c r="R40" s="27">
        <f t="shared" si="15"/>
        <v>0</v>
      </c>
      <c r="S40" s="27">
        <f t="shared" si="15"/>
        <v>0</v>
      </c>
      <c r="T40" s="3">
        <f t="shared" si="12"/>
        <v>92949</v>
      </c>
    </row>
    <row r="41" spans="1:20" ht="12.6" customHeight="1" x14ac:dyDescent="0.3">
      <c r="A41" s="58" t="s">
        <v>17</v>
      </c>
      <c r="B41" s="16" t="s">
        <v>5</v>
      </c>
      <c r="C41" s="23">
        <v>0</v>
      </c>
      <c r="D41" s="23">
        <v>0</v>
      </c>
      <c r="E41" s="23">
        <v>0</v>
      </c>
      <c r="F41" s="18"/>
      <c r="G41" s="18"/>
      <c r="H41" s="23">
        <v>0</v>
      </c>
      <c r="I41" s="23">
        <v>0</v>
      </c>
      <c r="J41" s="18"/>
      <c r="K41" s="19">
        <f t="shared" si="11"/>
        <v>0</v>
      </c>
      <c r="L41" s="38">
        <v>0</v>
      </c>
      <c r="M41" s="23">
        <v>0</v>
      </c>
      <c r="N41" s="23">
        <v>0</v>
      </c>
      <c r="O41" s="18"/>
      <c r="P41" s="18"/>
      <c r="Q41" s="23">
        <v>0</v>
      </c>
      <c r="R41" s="23">
        <v>0</v>
      </c>
      <c r="S41" s="18"/>
      <c r="T41" s="21">
        <f t="shared" si="12"/>
        <v>0</v>
      </c>
    </row>
    <row r="42" spans="1:20" ht="12.6" customHeight="1" x14ac:dyDescent="0.3">
      <c r="A42" s="58"/>
      <c r="B42" s="22" t="s">
        <v>7</v>
      </c>
      <c r="C42" s="23">
        <v>3</v>
      </c>
      <c r="D42" s="23">
        <v>0</v>
      </c>
      <c r="E42" s="23">
        <v>0</v>
      </c>
      <c r="F42" s="18"/>
      <c r="G42" s="23">
        <v>43</v>
      </c>
      <c r="H42" s="18"/>
      <c r="I42" s="18"/>
      <c r="J42" s="18"/>
      <c r="K42" s="19">
        <f t="shared" si="11"/>
        <v>46</v>
      </c>
      <c r="L42" s="41">
        <v>261600</v>
      </c>
      <c r="M42" s="23">
        <v>0</v>
      </c>
      <c r="N42" s="23">
        <v>0</v>
      </c>
      <c r="O42" s="18"/>
      <c r="P42" s="24">
        <v>10113487</v>
      </c>
      <c r="Q42" s="18"/>
      <c r="R42" s="18"/>
      <c r="S42" s="18"/>
      <c r="T42" s="21">
        <f t="shared" si="12"/>
        <v>10375087</v>
      </c>
    </row>
    <row r="43" spans="1:20" ht="12.6" customHeight="1" x14ac:dyDescent="0.3">
      <c r="A43" s="58"/>
      <c r="B43" s="22" t="s">
        <v>6</v>
      </c>
      <c r="C43" s="18"/>
      <c r="D43" s="18"/>
      <c r="E43" s="18"/>
      <c r="F43" s="23">
        <v>3</v>
      </c>
      <c r="G43" s="23">
        <v>139</v>
      </c>
      <c r="H43" s="23">
        <v>0</v>
      </c>
      <c r="I43" s="23">
        <v>1</v>
      </c>
      <c r="J43" s="18"/>
      <c r="K43" s="19">
        <f t="shared" si="11"/>
        <v>143</v>
      </c>
      <c r="L43" s="39"/>
      <c r="M43" s="18"/>
      <c r="N43" s="18"/>
      <c r="O43" s="24">
        <v>1279223</v>
      </c>
      <c r="P43" s="24">
        <v>8243371</v>
      </c>
      <c r="Q43" s="20"/>
      <c r="R43" s="24">
        <v>32220</v>
      </c>
      <c r="S43" s="18"/>
      <c r="T43" s="21">
        <f t="shared" si="12"/>
        <v>9554814</v>
      </c>
    </row>
    <row r="44" spans="1:20" ht="12.6" customHeight="1" x14ac:dyDescent="0.3">
      <c r="A44" s="58"/>
      <c r="B44" s="25" t="s">
        <v>10</v>
      </c>
      <c r="C44" s="23">
        <v>2</v>
      </c>
      <c r="D44" s="23">
        <v>0</v>
      </c>
      <c r="E44" s="23">
        <v>0</v>
      </c>
      <c r="F44" s="18"/>
      <c r="G44" s="18"/>
      <c r="H44" s="18"/>
      <c r="I44" s="18"/>
      <c r="J44" s="18"/>
      <c r="K44" s="19">
        <f t="shared" si="11"/>
        <v>2</v>
      </c>
      <c r="L44" s="41">
        <v>863066</v>
      </c>
      <c r="M44" s="23">
        <v>0</v>
      </c>
      <c r="N44" s="23">
        <v>0</v>
      </c>
      <c r="O44" s="18"/>
      <c r="P44" s="18"/>
      <c r="Q44" s="18"/>
      <c r="R44" s="18"/>
      <c r="S44" s="18"/>
      <c r="T44" s="21">
        <f t="shared" si="12"/>
        <v>863066</v>
      </c>
    </row>
    <row r="45" spans="1:20" ht="12.6" customHeight="1" x14ac:dyDescent="0.3">
      <c r="A45" s="58"/>
      <c r="B45" s="25" t="s">
        <v>33</v>
      </c>
      <c r="C45" s="18"/>
      <c r="D45" s="18"/>
      <c r="E45" s="18"/>
      <c r="F45" s="18"/>
      <c r="G45" s="18"/>
      <c r="H45" s="23">
        <v>0</v>
      </c>
      <c r="I45" s="23">
        <v>2</v>
      </c>
      <c r="J45" s="18"/>
      <c r="K45" s="19">
        <f t="shared" si="11"/>
        <v>2</v>
      </c>
      <c r="L45" s="39"/>
      <c r="M45" s="18"/>
      <c r="N45" s="18"/>
      <c r="O45" s="18"/>
      <c r="P45" s="18"/>
      <c r="Q45" s="23">
        <v>0</v>
      </c>
      <c r="R45" s="24">
        <v>1553100</v>
      </c>
      <c r="S45" s="18"/>
      <c r="T45" s="21">
        <f t="shared" si="12"/>
        <v>1553100</v>
      </c>
    </row>
    <row r="46" spans="1:20" ht="15" x14ac:dyDescent="0.3">
      <c r="A46" s="53" t="s">
        <v>24</v>
      </c>
      <c r="B46" s="53"/>
      <c r="C46" s="26">
        <f>SUM(C41:C45)</f>
        <v>5</v>
      </c>
      <c r="D46" s="26">
        <f>SUM(D41:D45)</f>
        <v>0</v>
      </c>
      <c r="E46" s="26">
        <f t="shared" ref="E46:J46" si="16">SUM(E41:E45)</f>
        <v>0</v>
      </c>
      <c r="F46" s="26">
        <f t="shared" si="16"/>
        <v>3</v>
      </c>
      <c r="G46" s="26">
        <f t="shared" si="16"/>
        <v>182</v>
      </c>
      <c r="H46" s="26">
        <f t="shared" si="16"/>
        <v>0</v>
      </c>
      <c r="I46" s="26">
        <f t="shared" si="16"/>
        <v>3</v>
      </c>
      <c r="J46" s="26">
        <f t="shared" si="16"/>
        <v>0</v>
      </c>
      <c r="K46" s="2">
        <f>SUM(K41:K45)</f>
        <v>193</v>
      </c>
      <c r="L46" s="40">
        <f>SUM(L41:L45)</f>
        <v>1124666</v>
      </c>
      <c r="M46" s="27">
        <f t="shared" ref="M46:S46" si="17">SUM(M41:M45)</f>
        <v>0</v>
      </c>
      <c r="N46" s="27">
        <f t="shared" si="17"/>
        <v>0</v>
      </c>
      <c r="O46" s="27">
        <f t="shared" si="17"/>
        <v>1279223</v>
      </c>
      <c r="P46" s="27">
        <f t="shared" si="17"/>
        <v>18356858</v>
      </c>
      <c r="Q46" s="27">
        <f t="shared" si="17"/>
        <v>0</v>
      </c>
      <c r="R46" s="27">
        <f t="shared" si="17"/>
        <v>1585320</v>
      </c>
      <c r="S46" s="27">
        <f t="shared" si="17"/>
        <v>0</v>
      </c>
      <c r="T46" s="3">
        <f>SUM(T41:T45)</f>
        <v>22346067</v>
      </c>
    </row>
    <row r="47" spans="1:20" ht="12.6" customHeight="1" x14ac:dyDescent="0.3">
      <c r="A47" s="58" t="s">
        <v>18</v>
      </c>
      <c r="B47" s="16" t="s">
        <v>5</v>
      </c>
      <c r="C47" s="23">
        <v>0</v>
      </c>
      <c r="D47" s="23">
        <v>0</v>
      </c>
      <c r="E47" s="23">
        <v>0</v>
      </c>
      <c r="F47" s="18"/>
      <c r="G47" s="18"/>
      <c r="H47" s="23">
        <v>0</v>
      </c>
      <c r="I47" s="23">
        <v>0</v>
      </c>
      <c r="J47" s="18"/>
      <c r="K47" s="19">
        <f>SUM(C47:J47)</f>
        <v>0</v>
      </c>
      <c r="L47" s="23">
        <v>0</v>
      </c>
      <c r="M47" s="23">
        <v>0</v>
      </c>
      <c r="N47" s="23">
        <v>0</v>
      </c>
      <c r="O47" s="18"/>
      <c r="P47" s="18"/>
      <c r="Q47" s="23">
        <v>0</v>
      </c>
      <c r="R47" s="23">
        <v>0</v>
      </c>
      <c r="S47" s="18"/>
      <c r="T47" s="21">
        <f>SUM(L47:S47)</f>
        <v>0</v>
      </c>
    </row>
    <row r="48" spans="1:20" ht="12.6" customHeight="1" x14ac:dyDescent="0.3">
      <c r="A48" s="58"/>
      <c r="B48" s="22" t="s">
        <v>7</v>
      </c>
      <c r="C48" s="23">
        <v>0</v>
      </c>
      <c r="D48" s="23">
        <v>0</v>
      </c>
      <c r="E48" s="23">
        <v>0</v>
      </c>
      <c r="F48" s="18"/>
      <c r="G48" s="23">
        <v>0</v>
      </c>
      <c r="H48" s="18"/>
      <c r="I48" s="18"/>
      <c r="J48" s="18"/>
      <c r="K48" s="19">
        <f>SUM(C48:J48)</f>
        <v>0</v>
      </c>
      <c r="L48" s="23">
        <v>0</v>
      </c>
      <c r="M48" s="23">
        <v>0</v>
      </c>
      <c r="N48" s="23">
        <v>0</v>
      </c>
      <c r="O48" s="18"/>
      <c r="P48" s="23">
        <v>0</v>
      </c>
      <c r="Q48" s="18"/>
      <c r="R48" s="18"/>
      <c r="S48" s="18"/>
      <c r="T48" s="21">
        <f>SUM(L48:S48)</f>
        <v>0</v>
      </c>
    </row>
    <row r="49" spans="1:20" ht="12.6" customHeight="1" x14ac:dyDescent="0.3">
      <c r="A49" s="58"/>
      <c r="B49" s="22" t="s">
        <v>6</v>
      </c>
      <c r="C49" s="18"/>
      <c r="D49" s="18"/>
      <c r="E49" s="18"/>
      <c r="F49" s="23">
        <v>0</v>
      </c>
      <c r="G49" s="23">
        <v>0</v>
      </c>
      <c r="H49" s="23">
        <v>0</v>
      </c>
      <c r="I49" s="23">
        <v>0</v>
      </c>
      <c r="J49" s="18"/>
      <c r="K49" s="19">
        <f>SUM(C49:J49)</f>
        <v>0</v>
      </c>
      <c r="L49" s="39"/>
      <c r="M49" s="18"/>
      <c r="N49" s="18"/>
      <c r="O49" s="23">
        <v>0</v>
      </c>
      <c r="P49" s="23">
        <v>0</v>
      </c>
      <c r="Q49" s="23">
        <v>0</v>
      </c>
      <c r="R49" s="23">
        <v>0</v>
      </c>
      <c r="S49" s="18"/>
      <c r="T49" s="21">
        <f>SUM(L49:S49)</f>
        <v>0</v>
      </c>
    </row>
    <row r="50" spans="1:20" ht="12.6" customHeight="1" x14ac:dyDescent="0.3">
      <c r="A50" s="58"/>
      <c r="B50" s="25" t="s">
        <v>10</v>
      </c>
      <c r="C50" s="23">
        <v>0</v>
      </c>
      <c r="D50" s="23">
        <v>0</v>
      </c>
      <c r="E50" s="23">
        <v>0</v>
      </c>
      <c r="F50" s="18"/>
      <c r="G50" s="18"/>
      <c r="H50" s="18"/>
      <c r="I50" s="18"/>
      <c r="J50" s="18"/>
      <c r="K50" s="19">
        <f>SUM(C50:J50)</f>
        <v>0</v>
      </c>
      <c r="L50" s="23">
        <v>0</v>
      </c>
      <c r="M50" s="23">
        <v>0</v>
      </c>
      <c r="N50" s="23">
        <v>0</v>
      </c>
      <c r="O50" s="18"/>
      <c r="P50" s="18"/>
      <c r="Q50" s="18"/>
      <c r="R50" s="18"/>
      <c r="S50" s="18"/>
      <c r="T50" s="21">
        <f>SUM(L50:S50)</f>
        <v>0</v>
      </c>
    </row>
    <row r="51" spans="1:20" ht="12.6" customHeight="1" x14ac:dyDescent="0.3">
      <c r="A51" s="58"/>
      <c r="B51" s="25" t="s">
        <v>33</v>
      </c>
      <c r="C51" s="18"/>
      <c r="D51" s="18"/>
      <c r="E51" s="18"/>
      <c r="F51" s="18"/>
      <c r="G51" s="18"/>
      <c r="H51" s="23">
        <v>0</v>
      </c>
      <c r="I51" s="23">
        <v>0</v>
      </c>
      <c r="J51" s="18"/>
      <c r="K51" s="19">
        <f>SUM(C51:J51)</f>
        <v>0</v>
      </c>
      <c r="L51" s="39"/>
      <c r="M51" s="18"/>
      <c r="N51" s="18"/>
      <c r="O51" s="18"/>
      <c r="P51" s="18"/>
      <c r="Q51" s="23">
        <v>0</v>
      </c>
      <c r="R51" s="23">
        <v>0</v>
      </c>
      <c r="S51" s="18"/>
      <c r="T51" s="21">
        <f>SUM(L51:S51)</f>
        <v>0</v>
      </c>
    </row>
    <row r="52" spans="1:20" ht="15" x14ac:dyDescent="0.3">
      <c r="A52" s="53" t="s">
        <v>24</v>
      </c>
      <c r="B52" s="53"/>
      <c r="C52" s="26">
        <f>SUM(C47:C51)</f>
        <v>0</v>
      </c>
      <c r="D52" s="26">
        <f t="shared" ref="D52:J52" si="18">SUM(D47:D51)</f>
        <v>0</v>
      </c>
      <c r="E52" s="26">
        <f t="shared" si="18"/>
        <v>0</v>
      </c>
      <c r="F52" s="26">
        <f t="shared" si="18"/>
        <v>0</v>
      </c>
      <c r="G52" s="26">
        <f t="shared" si="18"/>
        <v>0</v>
      </c>
      <c r="H52" s="26">
        <f t="shared" si="18"/>
        <v>0</v>
      </c>
      <c r="I52" s="26">
        <f t="shared" si="18"/>
        <v>0</v>
      </c>
      <c r="J52" s="26">
        <f t="shared" si="18"/>
        <v>0</v>
      </c>
      <c r="K52" s="2">
        <f>SUM(K47:K51)</f>
        <v>0</v>
      </c>
      <c r="L52" s="40">
        <f>SUM(L47:L51)</f>
        <v>0</v>
      </c>
      <c r="M52" s="27">
        <f t="shared" ref="M52:S52" si="19">SUM(M47:M51)</f>
        <v>0</v>
      </c>
      <c r="N52" s="27">
        <f t="shared" si="19"/>
        <v>0</v>
      </c>
      <c r="O52" s="27">
        <f t="shared" si="19"/>
        <v>0</v>
      </c>
      <c r="P52" s="27">
        <f t="shared" si="19"/>
        <v>0</v>
      </c>
      <c r="Q52" s="27">
        <f t="shared" si="19"/>
        <v>0</v>
      </c>
      <c r="R52" s="27">
        <f t="shared" si="19"/>
        <v>0</v>
      </c>
      <c r="S52" s="27">
        <f t="shared" si="19"/>
        <v>0</v>
      </c>
      <c r="T52" s="3">
        <f>SUM(T47:T51)</f>
        <v>0</v>
      </c>
    </row>
    <row r="53" spans="1:20" ht="12.6" customHeight="1" x14ac:dyDescent="0.3">
      <c r="A53" s="58" t="s">
        <v>19</v>
      </c>
      <c r="B53" s="16" t="s">
        <v>5</v>
      </c>
      <c r="C53" s="23">
        <v>1</v>
      </c>
      <c r="D53" s="23">
        <v>2</v>
      </c>
      <c r="E53" s="23">
        <v>1</v>
      </c>
      <c r="F53" s="18"/>
      <c r="G53" s="18"/>
      <c r="H53" s="23">
        <v>0</v>
      </c>
      <c r="I53" s="23">
        <v>0</v>
      </c>
      <c r="J53" s="18"/>
      <c r="K53" s="19">
        <f>SUM(C53:J53)</f>
        <v>4</v>
      </c>
      <c r="L53" s="41">
        <v>364140</v>
      </c>
      <c r="M53" s="24">
        <v>39234</v>
      </c>
      <c r="N53" s="20">
        <v>380630</v>
      </c>
      <c r="O53" s="18"/>
      <c r="P53" s="18"/>
      <c r="Q53" s="23">
        <v>0</v>
      </c>
      <c r="R53" s="23">
        <v>0</v>
      </c>
      <c r="S53" s="18"/>
      <c r="T53" s="21">
        <f>SUM(L53:S53)</f>
        <v>784004</v>
      </c>
    </row>
    <row r="54" spans="1:20" ht="12.6" customHeight="1" x14ac:dyDescent="0.3">
      <c r="A54" s="58"/>
      <c r="B54" s="22" t="s">
        <v>7</v>
      </c>
      <c r="C54" s="23">
        <v>0</v>
      </c>
      <c r="D54" s="23">
        <v>0</v>
      </c>
      <c r="E54" s="23">
        <v>0</v>
      </c>
      <c r="F54" s="18"/>
      <c r="G54" s="23">
        <v>0</v>
      </c>
      <c r="H54" s="18"/>
      <c r="I54" s="18"/>
      <c r="J54" s="18"/>
      <c r="K54" s="19">
        <f>SUM(C54:J54)</f>
        <v>0</v>
      </c>
      <c r="L54" s="23">
        <v>0</v>
      </c>
      <c r="M54" s="23">
        <v>0</v>
      </c>
      <c r="N54" s="23">
        <v>0</v>
      </c>
      <c r="O54" s="18"/>
      <c r="P54" s="23">
        <v>0</v>
      </c>
      <c r="Q54" s="18"/>
      <c r="R54" s="18"/>
      <c r="S54" s="18"/>
      <c r="T54" s="21">
        <f>SUM(L54:S54)</f>
        <v>0</v>
      </c>
    </row>
    <row r="55" spans="1:20" ht="12.6" customHeight="1" x14ac:dyDescent="0.3">
      <c r="A55" s="58"/>
      <c r="B55" s="22" t="s">
        <v>6</v>
      </c>
      <c r="C55" s="18"/>
      <c r="D55" s="18"/>
      <c r="E55" s="18"/>
      <c r="F55" s="23">
        <v>0</v>
      </c>
      <c r="G55" s="23">
        <v>1</v>
      </c>
      <c r="H55" s="23">
        <v>0</v>
      </c>
      <c r="I55" s="23">
        <v>0</v>
      </c>
      <c r="J55" s="18"/>
      <c r="K55" s="19">
        <f>SUM(C55:J55)</f>
        <v>1</v>
      </c>
      <c r="L55" s="39"/>
      <c r="M55" s="18"/>
      <c r="N55" s="18"/>
      <c r="O55" s="23">
        <v>0</v>
      </c>
      <c r="P55" s="24">
        <v>1792080</v>
      </c>
      <c r="Q55" s="23">
        <v>0</v>
      </c>
      <c r="R55" s="23">
        <v>0</v>
      </c>
      <c r="S55" s="18"/>
      <c r="T55" s="21">
        <f>SUM(L55:S55)</f>
        <v>1792080</v>
      </c>
    </row>
    <row r="56" spans="1:20" ht="12.6" customHeight="1" x14ac:dyDescent="0.3">
      <c r="A56" s="58"/>
      <c r="B56" s="25" t="s">
        <v>10</v>
      </c>
      <c r="C56" s="23">
        <v>0</v>
      </c>
      <c r="D56" s="23">
        <v>0</v>
      </c>
      <c r="E56" s="23">
        <v>0</v>
      </c>
      <c r="F56" s="18"/>
      <c r="G56" s="18"/>
      <c r="H56" s="18"/>
      <c r="I56" s="18"/>
      <c r="J56" s="18"/>
      <c r="K56" s="19">
        <f>SUM(C56:J56)</f>
        <v>0</v>
      </c>
      <c r="L56" s="23">
        <v>0</v>
      </c>
      <c r="M56" s="23">
        <v>0</v>
      </c>
      <c r="N56" s="23">
        <v>0</v>
      </c>
      <c r="O56" s="18"/>
      <c r="P56" s="18"/>
      <c r="Q56" s="18"/>
      <c r="R56" s="18"/>
      <c r="S56" s="18"/>
      <c r="T56" s="21">
        <f>SUM(L56:S56)</f>
        <v>0</v>
      </c>
    </row>
    <row r="57" spans="1:20" ht="12.6" customHeight="1" x14ac:dyDescent="0.3">
      <c r="A57" s="58"/>
      <c r="B57" s="25" t="s">
        <v>33</v>
      </c>
      <c r="C57" s="18"/>
      <c r="D57" s="18"/>
      <c r="E57" s="18"/>
      <c r="F57" s="18"/>
      <c r="G57" s="18"/>
      <c r="H57" s="23">
        <v>0</v>
      </c>
      <c r="I57" s="23">
        <v>0</v>
      </c>
      <c r="J57" s="18"/>
      <c r="K57" s="19">
        <f>SUM(C57:J57)</f>
        <v>0</v>
      </c>
      <c r="L57" s="39"/>
      <c r="M57" s="18"/>
      <c r="N57" s="18"/>
      <c r="O57" s="18"/>
      <c r="P57" s="18"/>
      <c r="Q57" s="23">
        <v>0</v>
      </c>
      <c r="R57" s="23">
        <v>0</v>
      </c>
      <c r="S57" s="18"/>
      <c r="T57" s="21">
        <f>SUM(L57:S57)</f>
        <v>0</v>
      </c>
    </row>
    <row r="58" spans="1:20" ht="15" x14ac:dyDescent="0.3">
      <c r="A58" s="53" t="s">
        <v>24</v>
      </c>
      <c r="B58" s="53"/>
      <c r="C58" s="26">
        <f>SUM(C53:C57)</f>
        <v>1</v>
      </c>
      <c r="D58" s="26">
        <f>SUM(D53:D57)</f>
        <v>2</v>
      </c>
      <c r="E58" s="26">
        <f t="shared" ref="E58:J58" si="20">SUM(E53:E57)</f>
        <v>1</v>
      </c>
      <c r="F58" s="26">
        <f t="shared" si="20"/>
        <v>0</v>
      </c>
      <c r="G58" s="26">
        <f t="shared" si="20"/>
        <v>1</v>
      </c>
      <c r="H58" s="26">
        <f t="shared" si="20"/>
        <v>0</v>
      </c>
      <c r="I58" s="26">
        <f t="shared" si="20"/>
        <v>0</v>
      </c>
      <c r="J58" s="26">
        <f t="shared" si="20"/>
        <v>0</v>
      </c>
      <c r="K58" s="2">
        <f>SUM(K53:K57)</f>
        <v>5</v>
      </c>
      <c r="L58" s="40">
        <f>SUM(L53:L57)</f>
        <v>364140</v>
      </c>
      <c r="M58" s="27">
        <f t="shared" ref="M58:S58" si="21">SUM(M53:M57)</f>
        <v>39234</v>
      </c>
      <c r="N58" s="27">
        <f t="shared" si="21"/>
        <v>380630</v>
      </c>
      <c r="O58" s="27">
        <f t="shared" si="21"/>
        <v>0</v>
      </c>
      <c r="P58" s="27">
        <f t="shared" si="21"/>
        <v>1792080</v>
      </c>
      <c r="Q58" s="27">
        <f t="shared" si="21"/>
        <v>0</v>
      </c>
      <c r="R58" s="27">
        <f t="shared" si="21"/>
        <v>0</v>
      </c>
      <c r="S58" s="27">
        <f t="shared" si="21"/>
        <v>0</v>
      </c>
      <c r="T58" s="3">
        <f>SUM(T53:T57)</f>
        <v>2576084</v>
      </c>
    </row>
    <row r="59" spans="1:20" ht="12.6" customHeight="1" x14ac:dyDescent="0.3">
      <c r="A59" s="58" t="s">
        <v>20</v>
      </c>
      <c r="B59" s="16" t="s">
        <v>5</v>
      </c>
      <c r="C59" s="23">
        <v>0</v>
      </c>
      <c r="D59" s="23">
        <v>0</v>
      </c>
      <c r="E59" s="23">
        <v>0</v>
      </c>
      <c r="F59" s="18"/>
      <c r="G59" s="18"/>
      <c r="H59" s="23">
        <v>0</v>
      </c>
      <c r="I59" s="23">
        <v>0</v>
      </c>
      <c r="J59" s="18"/>
      <c r="K59" s="19">
        <f>SUM(C59:J59)</f>
        <v>0</v>
      </c>
      <c r="L59" s="23">
        <v>0</v>
      </c>
      <c r="M59" s="23">
        <v>0</v>
      </c>
      <c r="N59" s="23">
        <v>0</v>
      </c>
      <c r="O59" s="18"/>
      <c r="P59" s="18"/>
      <c r="Q59" s="23">
        <v>0</v>
      </c>
      <c r="R59" s="23">
        <v>0</v>
      </c>
      <c r="S59" s="18"/>
      <c r="T59" s="21">
        <f>SUM(L59:S59)</f>
        <v>0</v>
      </c>
    </row>
    <row r="60" spans="1:20" ht="12.6" customHeight="1" x14ac:dyDescent="0.3">
      <c r="A60" s="58"/>
      <c r="B60" s="22" t="s">
        <v>7</v>
      </c>
      <c r="C60" s="23">
        <v>0</v>
      </c>
      <c r="D60" s="23">
        <v>1</v>
      </c>
      <c r="E60" s="23">
        <v>0</v>
      </c>
      <c r="F60" s="18"/>
      <c r="G60" s="23">
        <v>0</v>
      </c>
      <c r="H60" s="18"/>
      <c r="I60" s="18"/>
      <c r="J60" s="18"/>
      <c r="K60" s="19">
        <f>SUM(C60:J60)</f>
        <v>1</v>
      </c>
      <c r="L60" s="23">
        <v>0</v>
      </c>
      <c r="M60" s="24">
        <v>32967</v>
      </c>
      <c r="N60" s="23">
        <v>0</v>
      </c>
      <c r="O60" s="18"/>
      <c r="P60" s="23">
        <v>0</v>
      </c>
      <c r="Q60" s="18"/>
      <c r="R60" s="18"/>
      <c r="S60" s="18"/>
      <c r="T60" s="21">
        <f>SUM(L60:S60)</f>
        <v>32967</v>
      </c>
    </row>
    <row r="61" spans="1:20" ht="12.6" customHeight="1" x14ac:dyDescent="0.3">
      <c r="A61" s="58"/>
      <c r="B61" s="22" t="s">
        <v>6</v>
      </c>
      <c r="C61" s="18"/>
      <c r="D61" s="18"/>
      <c r="E61" s="18"/>
      <c r="F61" s="23">
        <v>0</v>
      </c>
      <c r="G61" s="23">
        <v>0</v>
      </c>
      <c r="H61" s="23">
        <v>0</v>
      </c>
      <c r="I61" s="23">
        <v>0</v>
      </c>
      <c r="J61" s="18"/>
      <c r="K61" s="19">
        <f>SUM(C61:J61)</f>
        <v>0</v>
      </c>
      <c r="L61" s="39"/>
      <c r="M61" s="18"/>
      <c r="N61" s="18"/>
      <c r="O61" s="23">
        <v>0</v>
      </c>
      <c r="P61" s="23">
        <v>0</v>
      </c>
      <c r="Q61" s="23">
        <v>0</v>
      </c>
      <c r="R61" s="23">
        <v>0</v>
      </c>
      <c r="S61" s="18"/>
      <c r="T61" s="21">
        <f>SUM(L61:S61)</f>
        <v>0</v>
      </c>
    </row>
    <row r="62" spans="1:20" ht="12.6" customHeight="1" x14ac:dyDescent="0.3">
      <c r="A62" s="58"/>
      <c r="B62" s="25" t="s">
        <v>10</v>
      </c>
      <c r="C62" s="23">
        <v>0</v>
      </c>
      <c r="D62" s="23">
        <v>0</v>
      </c>
      <c r="E62" s="23">
        <v>0</v>
      </c>
      <c r="F62" s="18"/>
      <c r="G62" s="18"/>
      <c r="H62" s="18"/>
      <c r="I62" s="18"/>
      <c r="J62" s="18"/>
      <c r="K62" s="19">
        <f>SUM(C62:J62)</f>
        <v>0</v>
      </c>
      <c r="L62" s="23">
        <v>0</v>
      </c>
      <c r="M62" s="23">
        <v>0</v>
      </c>
      <c r="N62" s="23">
        <v>0</v>
      </c>
      <c r="O62" s="18"/>
      <c r="P62" s="18"/>
      <c r="Q62" s="18"/>
      <c r="R62" s="18"/>
      <c r="S62" s="18"/>
      <c r="T62" s="21">
        <f>SUM(L62:S62)</f>
        <v>0</v>
      </c>
    </row>
    <row r="63" spans="1:20" ht="12.6" customHeight="1" x14ac:dyDescent="0.3">
      <c r="A63" s="58"/>
      <c r="B63" s="25" t="s">
        <v>33</v>
      </c>
      <c r="C63" s="18"/>
      <c r="D63" s="18"/>
      <c r="E63" s="18"/>
      <c r="F63" s="18"/>
      <c r="G63" s="18"/>
      <c r="H63" s="23">
        <v>0</v>
      </c>
      <c r="I63" s="23">
        <v>0</v>
      </c>
      <c r="J63" s="18"/>
      <c r="K63" s="19">
        <f>SUM(C63:J63)</f>
        <v>0</v>
      </c>
      <c r="L63" s="39"/>
      <c r="M63" s="18"/>
      <c r="N63" s="18"/>
      <c r="O63" s="18"/>
      <c r="P63" s="18"/>
      <c r="Q63" s="23">
        <v>0</v>
      </c>
      <c r="R63" s="23">
        <v>0</v>
      </c>
      <c r="S63" s="18"/>
      <c r="T63" s="21">
        <f>SUM(L63:S63)</f>
        <v>0</v>
      </c>
    </row>
    <row r="64" spans="1:20" ht="15" x14ac:dyDescent="0.3">
      <c r="A64" s="53" t="s">
        <v>24</v>
      </c>
      <c r="B64" s="53"/>
      <c r="C64" s="1">
        <f>SUM(C59:C63)</f>
        <v>0</v>
      </c>
      <c r="D64" s="1">
        <f t="shared" ref="D64:J64" si="22">SUM(D59:D63)</f>
        <v>1</v>
      </c>
      <c r="E64" s="1">
        <f t="shared" si="22"/>
        <v>0</v>
      </c>
      <c r="F64" s="1">
        <f t="shared" si="22"/>
        <v>0</v>
      </c>
      <c r="G64" s="1">
        <f t="shared" si="22"/>
        <v>0</v>
      </c>
      <c r="H64" s="1">
        <f t="shared" si="22"/>
        <v>0</v>
      </c>
      <c r="I64" s="1">
        <f t="shared" si="22"/>
        <v>0</v>
      </c>
      <c r="J64" s="1">
        <f t="shared" si="22"/>
        <v>0</v>
      </c>
      <c r="K64" s="2">
        <f>SUM(K59:K63)</f>
        <v>1</v>
      </c>
      <c r="L64" s="40">
        <f>SUM(L59:L63)</f>
        <v>0</v>
      </c>
      <c r="M64" s="27">
        <f t="shared" ref="M64:S64" si="23">SUM(M59:M63)</f>
        <v>32967</v>
      </c>
      <c r="N64" s="27">
        <f t="shared" si="23"/>
        <v>0</v>
      </c>
      <c r="O64" s="1">
        <f t="shared" si="23"/>
        <v>0</v>
      </c>
      <c r="P64" s="1">
        <f t="shared" si="23"/>
        <v>0</v>
      </c>
      <c r="Q64" s="1">
        <f t="shared" si="23"/>
        <v>0</v>
      </c>
      <c r="R64" s="1">
        <f t="shared" si="23"/>
        <v>0</v>
      </c>
      <c r="S64" s="1">
        <f t="shared" si="23"/>
        <v>0</v>
      </c>
      <c r="T64" s="3">
        <f>SUM(T59:T63)</f>
        <v>32967</v>
      </c>
    </row>
    <row r="65" spans="1:21" ht="15" x14ac:dyDescent="0.3">
      <c r="A65" s="53" t="s">
        <v>25</v>
      </c>
      <c r="B65" s="53"/>
      <c r="C65" s="30">
        <f>SUM(C10,C16,C22,C28,C34,C40,C46,C52,C58,C64)</f>
        <v>597</v>
      </c>
      <c r="D65" s="30">
        <f t="shared" ref="D65:J65" si="24">SUM(D10,D16,D22,D28,D34,D40,D46,D52,D58,D64)</f>
        <v>50</v>
      </c>
      <c r="E65" s="30">
        <f t="shared" si="24"/>
        <v>46</v>
      </c>
      <c r="F65" s="30">
        <f t="shared" si="24"/>
        <v>36</v>
      </c>
      <c r="G65" s="30">
        <f t="shared" si="24"/>
        <v>712</v>
      </c>
      <c r="H65" s="30">
        <f t="shared" si="24"/>
        <v>9</v>
      </c>
      <c r="I65" s="30">
        <f t="shared" si="24"/>
        <v>64</v>
      </c>
      <c r="J65" s="30">
        <f t="shared" si="24"/>
        <v>4</v>
      </c>
      <c r="K65" s="31">
        <f>SUM(K64,K58,K52,K46,K40,K34,K28,K22,K16,K10)</f>
        <v>1518</v>
      </c>
      <c r="L65" s="40">
        <f t="shared" ref="L65:S65" si="25">L64+L58+L52+L46+L40+L34+L28+L22+L16+L10</f>
        <v>185896117</v>
      </c>
      <c r="M65" s="27">
        <f t="shared" si="25"/>
        <v>8144346</v>
      </c>
      <c r="N65" s="27">
        <f t="shared" si="25"/>
        <v>2146709</v>
      </c>
      <c r="O65" s="27">
        <f t="shared" si="25"/>
        <v>9654220</v>
      </c>
      <c r="P65" s="27">
        <f t="shared" si="25"/>
        <v>40933444</v>
      </c>
      <c r="Q65" s="27">
        <f t="shared" si="25"/>
        <v>1173056</v>
      </c>
      <c r="R65" s="27">
        <f t="shared" si="25"/>
        <v>71124017</v>
      </c>
      <c r="S65" s="27">
        <f t="shared" si="25"/>
        <v>167700</v>
      </c>
      <c r="T65" s="32">
        <f>T64+T58+T52+T46+T40+T34+T28+T22+T16+T10</f>
        <v>319239609</v>
      </c>
    </row>
    <row r="66" spans="1:21" x14ac:dyDescent="0.3">
      <c r="T66" s="4"/>
    </row>
    <row r="67" spans="1:21" ht="31.2" customHeight="1" x14ac:dyDescent="0.3">
      <c r="B67" s="61" t="s">
        <v>38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</row>
    <row r="68" spans="1:21" ht="15" x14ac:dyDescent="0.3">
      <c r="B68" s="33" t="s">
        <v>9</v>
      </c>
    </row>
    <row r="69" spans="1:21" ht="15" x14ac:dyDescent="0.35">
      <c r="B69" s="34" t="s">
        <v>26</v>
      </c>
    </row>
    <row r="70" spans="1:21" ht="15" x14ac:dyDescent="0.35">
      <c r="B70" s="35" t="s">
        <v>27</v>
      </c>
    </row>
  </sheetData>
  <mergeCells count="28">
    <mergeCell ref="A2:T2"/>
    <mergeCell ref="A65:B65"/>
    <mergeCell ref="A1:T1"/>
    <mergeCell ref="B67:U67"/>
    <mergeCell ref="A47:A51"/>
    <mergeCell ref="A52:B52"/>
    <mergeCell ref="A53:A57"/>
    <mergeCell ref="A58:B58"/>
    <mergeCell ref="A59:A63"/>
    <mergeCell ref="A64:B64"/>
    <mergeCell ref="A29:A33"/>
    <mergeCell ref="A34:B34"/>
    <mergeCell ref="A35:A39"/>
    <mergeCell ref="A40:B40"/>
    <mergeCell ref="A41:A45"/>
    <mergeCell ref="A46:B46"/>
    <mergeCell ref="A28:B28"/>
    <mergeCell ref="A3:A4"/>
    <mergeCell ref="B3:B4"/>
    <mergeCell ref="C3:K3"/>
    <mergeCell ref="L3:T3"/>
    <mergeCell ref="A5:A9"/>
    <mergeCell ref="A10:B10"/>
    <mergeCell ref="A11:A15"/>
    <mergeCell ref="A16:B16"/>
    <mergeCell ref="A17:A21"/>
    <mergeCell ref="A22:B22"/>
    <mergeCell ref="A23:A27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"/>
  <sheetViews>
    <sheetView tabSelected="1" zoomScale="80" zoomScaleNormal="80" workbookViewId="0">
      <selection activeCell="N19" sqref="N19"/>
    </sheetView>
  </sheetViews>
  <sheetFormatPr defaultColWidth="8.88671875" defaultRowHeight="13.2" x14ac:dyDescent="0.3"/>
  <cols>
    <col min="1" max="1" width="14.109375" style="43" customWidth="1"/>
    <col min="2" max="2" width="14.33203125" style="43" customWidth="1"/>
    <col min="3" max="3" width="12.109375" style="43" customWidth="1"/>
    <col min="4" max="4" width="12.21875" style="43" customWidth="1"/>
    <col min="5" max="5" width="14.109375" style="43" customWidth="1"/>
    <col min="6" max="7" width="12.44140625" style="42" customWidth="1"/>
    <col min="8" max="8" width="13.77734375" style="42" customWidth="1"/>
    <col min="9" max="9" width="11.6640625" style="42" customWidth="1"/>
    <col min="10" max="10" width="12.6640625" style="42" customWidth="1"/>
    <col min="11" max="11" width="13.88671875" style="42" customWidth="1"/>
    <col min="12" max="12" width="11.77734375" style="42" customWidth="1"/>
    <col min="13" max="13" width="12.6640625" style="42" customWidth="1"/>
    <col min="14" max="14" width="14.5546875" style="42" customWidth="1"/>
    <col min="15" max="16" width="12" style="42" customWidth="1"/>
    <col min="17" max="17" width="14.33203125" style="42" customWidth="1"/>
    <col min="18" max="18" width="10.6640625" style="42" customWidth="1"/>
    <col min="19" max="19" width="9.33203125" style="42" customWidth="1"/>
    <col min="20" max="20" width="13.109375" style="42" customWidth="1"/>
    <col min="21" max="22" width="9.33203125" style="42" customWidth="1"/>
    <col min="23" max="23" width="13.44140625" style="43" customWidth="1"/>
    <col min="24" max="24" width="13.33203125" style="43" customWidth="1"/>
    <col min="25" max="16384" width="8.88671875" style="43"/>
  </cols>
  <sheetData>
    <row r="1" spans="1:24" ht="49.2" customHeight="1" x14ac:dyDescent="0.3">
      <c r="A1" s="62" t="s">
        <v>50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4" ht="22.95" customHeight="1" x14ac:dyDescent="0.3">
      <c r="A2" s="66" t="s">
        <v>35</v>
      </c>
      <c r="B2" s="63" t="s">
        <v>39</v>
      </c>
      <c r="C2" s="63"/>
      <c r="D2" s="63"/>
      <c r="E2" s="63" t="s">
        <v>40</v>
      </c>
      <c r="F2" s="63"/>
      <c r="G2" s="63"/>
      <c r="H2" s="63" t="s">
        <v>41</v>
      </c>
      <c r="I2" s="63"/>
      <c r="J2" s="63"/>
      <c r="K2" s="63" t="s">
        <v>43</v>
      </c>
      <c r="L2" s="63"/>
      <c r="M2" s="63"/>
      <c r="N2" s="63" t="s">
        <v>47</v>
      </c>
      <c r="O2" s="63"/>
      <c r="P2" s="63"/>
      <c r="Q2" s="63" t="s">
        <v>48</v>
      </c>
      <c r="R2" s="63"/>
      <c r="S2" s="63"/>
      <c r="T2" s="63" t="s">
        <v>51</v>
      </c>
      <c r="U2" s="63"/>
      <c r="V2" s="63"/>
      <c r="W2" s="64" t="s">
        <v>52</v>
      </c>
    </row>
    <row r="3" spans="1:24" ht="28.2" customHeight="1" x14ac:dyDescent="0.3">
      <c r="A3" s="66"/>
      <c r="B3" s="44" t="s">
        <v>36</v>
      </c>
      <c r="C3" s="44" t="s">
        <v>45</v>
      </c>
      <c r="D3" s="44" t="s">
        <v>44</v>
      </c>
      <c r="E3" s="44" t="s">
        <v>36</v>
      </c>
      <c r="F3" s="44" t="s">
        <v>46</v>
      </c>
      <c r="G3" s="44" t="s">
        <v>44</v>
      </c>
      <c r="H3" s="44" t="s">
        <v>36</v>
      </c>
      <c r="I3" s="44" t="s">
        <v>46</v>
      </c>
      <c r="J3" s="44" t="s">
        <v>44</v>
      </c>
      <c r="K3" s="44" t="s">
        <v>36</v>
      </c>
      <c r="L3" s="44" t="s">
        <v>45</v>
      </c>
      <c r="M3" s="44" t="s">
        <v>44</v>
      </c>
      <c r="N3" s="44" t="s">
        <v>36</v>
      </c>
      <c r="O3" s="44" t="s">
        <v>45</v>
      </c>
      <c r="P3" s="44" t="s">
        <v>44</v>
      </c>
      <c r="Q3" s="44" t="s">
        <v>36</v>
      </c>
      <c r="R3" s="44" t="s">
        <v>45</v>
      </c>
      <c r="S3" s="44" t="s">
        <v>44</v>
      </c>
      <c r="T3" s="52" t="s">
        <v>36</v>
      </c>
      <c r="U3" s="52" t="s">
        <v>45</v>
      </c>
      <c r="V3" s="52" t="s">
        <v>44</v>
      </c>
      <c r="W3" s="65"/>
    </row>
    <row r="4" spans="1:24" ht="18.600000000000001" customHeight="1" x14ac:dyDescent="0.3">
      <c r="A4" s="44" t="s">
        <v>0</v>
      </c>
      <c r="B4" s="45">
        <v>749497</v>
      </c>
      <c r="C4" s="45">
        <v>0</v>
      </c>
      <c r="D4" s="45">
        <v>56785205</v>
      </c>
      <c r="E4" s="46">
        <v>3987823</v>
      </c>
      <c r="F4" s="46">
        <v>17060186</v>
      </c>
      <c r="G4" s="46">
        <v>78032695</v>
      </c>
      <c r="H4" s="46">
        <v>4373166</v>
      </c>
      <c r="I4" s="46" t="s">
        <v>42</v>
      </c>
      <c r="J4" s="46">
        <v>14208212</v>
      </c>
      <c r="K4" s="46" t="s">
        <v>42</v>
      </c>
      <c r="L4" s="46" t="s">
        <v>42</v>
      </c>
      <c r="M4" s="46">
        <v>8892892</v>
      </c>
      <c r="N4" s="46">
        <v>0</v>
      </c>
      <c r="O4" s="46">
        <v>0</v>
      </c>
      <c r="P4" s="46">
        <v>1644040</v>
      </c>
      <c r="Q4" s="46">
        <v>0</v>
      </c>
      <c r="R4" s="46">
        <v>0</v>
      </c>
      <c r="S4" s="46">
        <v>0</v>
      </c>
      <c r="T4" s="46">
        <v>162400</v>
      </c>
      <c r="U4" s="46">
        <v>0</v>
      </c>
      <c r="V4" s="46">
        <v>0</v>
      </c>
      <c r="W4" s="47">
        <f>SUM(B4:V4)</f>
        <v>185896116</v>
      </c>
      <c r="X4" s="48"/>
    </row>
    <row r="5" spans="1:24" ht="18.600000000000001" customHeight="1" x14ac:dyDescent="0.3">
      <c r="A5" s="44" t="s">
        <v>1</v>
      </c>
      <c r="B5" s="45">
        <v>0</v>
      </c>
      <c r="C5" s="45">
        <v>0</v>
      </c>
      <c r="D5" s="45">
        <v>74337</v>
      </c>
      <c r="E5" s="46">
        <v>0</v>
      </c>
      <c r="F5" s="46">
        <v>0</v>
      </c>
      <c r="G5" s="46">
        <v>89141</v>
      </c>
      <c r="H5" s="46">
        <v>0</v>
      </c>
      <c r="I5" s="46" t="s">
        <v>42</v>
      </c>
      <c r="J5" s="46">
        <v>401990</v>
      </c>
      <c r="K5" s="46">
        <v>1244250</v>
      </c>
      <c r="L5" s="46">
        <v>350925</v>
      </c>
      <c r="M5" s="46">
        <v>2909132</v>
      </c>
      <c r="N5" s="46">
        <v>0</v>
      </c>
      <c r="O5" s="46">
        <v>0</v>
      </c>
      <c r="P5" s="46">
        <v>1774572</v>
      </c>
      <c r="Q5" s="46">
        <v>1300000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47">
        <f t="shared" ref="W5:W12" si="0">SUM(B5:V5)</f>
        <v>8144347</v>
      </c>
      <c r="X5" s="48"/>
    </row>
    <row r="6" spans="1:24" ht="18.600000000000001" customHeight="1" x14ac:dyDescent="0.3">
      <c r="A6" s="44" t="s">
        <v>2</v>
      </c>
      <c r="B6" s="45">
        <v>0</v>
      </c>
      <c r="C6" s="45">
        <v>0</v>
      </c>
      <c r="D6" s="45">
        <v>1055400</v>
      </c>
      <c r="E6" s="46">
        <v>0</v>
      </c>
      <c r="F6" s="46">
        <v>0</v>
      </c>
      <c r="G6" s="46">
        <v>0</v>
      </c>
      <c r="H6" s="46">
        <v>0</v>
      </c>
      <c r="I6" s="46">
        <v>17500</v>
      </c>
      <c r="J6" s="46">
        <v>384782</v>
      </c>
      <c r="K6" s="46">
        <v>0</v>
      </c>
      <c r="L6" s="46" t="s">
        <v>42</v>
      </c>
      <c r="M6" s="46">
        <v>651465</v>
      </c>
      <c r="N6" s="46">
        <v>0</v>
      </c>
      <c r="O6" s="46">
        <v>0</v>
      </c>
      <c r="P6" s="46">
        <v>37562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7">
        <f t="shared" si="0"/>
        <v>2146709</v>
      </c>
      <c r="X6" s="48"/>
    </row>
    <row r="7" spans="1:24" ht="18.600000000000001" customHeight="1" x14ac:dyDescent="0.3">
      <c r="A7" s="44" t="s">
        <v>3</v>
      </c>
      <c r="B7" s="45">
        <v>0</v>
      </c>
      <c r="C7" s="45">
        <v>0</v>
      </c>
      <c r="D7" s="45">
        <v>0</v>
      </c>
      <c r="E7" s="46">
        <v>0</v>
      </c>
      <c r="F7" s="46">
        <v>0</v>
      </c>
      <c r="G7" s="46">
        <v>54828</v>
      </c>
      <c r="H7" s="46">
        <v>0</v>
      </c>
      <c r="I7" s="46" t="s">
        <v>42</v>
      </c>
      <c r="J7" s="46">
        <v>102148</v>
      </c>
      <c r="K7" s="46">
        <v>0</v>
      </c>
      <c r="L7" s="46" t="s">
        <v>42</v>
      </c>
      <c r="M7" s="46">
        <v>1648862</v>
      </c>
      <c r="N7" s="46">
        <v>0</v>
      </c>
      <c r="O7" s="46">
        <v>5881739</v>
      </c>
      <c r="P7" s="46">
        <v>270643</v>
      </c>
      <c r="Q7" s="46">
        <v>1696000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7">
        <f t="shared" si="0"/>
        <v>9654220</v>
      </c>
      <c r="X7" s="48"/>
    </row>
    <row r="8" spans="1:24" ht="18.600000000000001" customHeight="1" x14ac:dyDescent="0.3">
      <c r="A8" s="44" t="s">
        <v>4</v>
      </c>
      <c r="B8" s="45">
        <v>0</v>
      </c>
      <c r="C8" s="45">
        <v>0</v>
      </c>
      <c r="D8" s="45">
        <v>3847043</v>
      </c>
      <c r="E8" s="46">
        <v>0</v>
      </c>
      <c r="F8" s="46">
        <v>4569859</v>
      </c>
      <c r="G8" s="46">
        <v>8095407</v>
      </c>
      <c r="H8" s="46">
        <v>1482493</v>
      </c>
      <c r="I8" s="46">
        <v>7289631</v>
      </c>
      <c r="J8" s="46">
        <v>4599825</v>
      </c>
      <c r="K8" s="46">
        <v>2102608</v>
      </c>
      <c r="L8" s="46">
        <v>1316397</v>
      </c>
      <c r="M8" s="46">
        <v>6845173</v>
      </c>
      <c r="N8" s="46">
        <v>0</v>
      </c>
      <c r="O8" s="46">
        <v>0</v>
      </c>
      <c r="P8" s="46">
        <v>785008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7">
        <f t="shared" si="0"/>
        <v>40933444</v>
      </c>
      <c r="X8" s="48"/>
    </row>
    <row r="9" spans="1:24" ht="18.600000000000001" customHeight="1" x14ac:dyDescent="0.3">
      <c r="A9" s="44" t="s">
        <v>30</v>
      </c>
      <c r="B9" s="45">
        <v>0</v>
      </c>
      <c r="C9" s="45">
        <v>0</v>
      </c>
      <c r="D9" s="45">
        <v>29053</v>
      </c>
      <c r="E9" s="46">
        <v>0</v>
      </c>
      <c r="F9" s="46">
        <v>0</v>
      </c>
      <c r="G9" s="46">
        <v>1086146</v>
      </c>
      <c r="H9" s="46">
        <v>0</v>
      </c>
      <c r="I9" s="46" t="s">
        <v>42</v>
      </c>
      <c r="J9" s="46">
        <v>43060</v>
      </c>
      <c r="K9" s="46">
        <v>0</v>
      </c>
      <c r="L9" s="46" t="s">
        <v>42</v>
      </c>
      <c r="M9" s="46">
        <v>14797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7">
        <f t="shared" si="0"/>
        <v>1173056</v>
      </c>
      <c r="X9" s="48"/>
    </row>
    <row r="10" spans="1:24" ht="18.600000000000001" customHeight="1" x14ac:dyDescent="0.3">
      <c r="A10" s="44" t="s">
        <v>31</v>
      </c>
      <c r="B10" s="45">
        <v>0</v>
      </c>
      <c r="C10" s="45">
        <v>0</v>
      </c>
      <c r="D10" s="45">
        <v>84975</v>
      </c>
      <c r="E10" s="46">
        <v>0</v>
      </c>
      <c r="F10" s="46">
        <v>0</v>
      </c>
      <c r="G10" s="46">
        <v>338330</v>
      </c>
      <c r="H10" s="46">
        <v>0</v>
      </c>
      <c r="I10" s="46" t="s">
        <v>42</v>
      </c>
      <c r="J10" s="46">
        <v>1216907</v>
      </c>
      <c r="K10" s="46">
        <v>0</v>
      </c>
      <c r="L10" s="46" t="s">
        <v>42</v>
      </c>
      <c r="M10" s="46">
        <v>69158781</v>
      </c>
      <c r="N10" s="46">
        <v>0</v>
      </c>
      <c r="O10" s="46">
        <v>0</v>
      </c>
      <c r="P10" s="46">
        <v>325024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7">
        <f t="shared" si="0"/>
        <v>71124017</v>
      </c>
      <c r="X10" s="48"/>
    </row>
    <row r="11" spans="1:24" ht="29.4" customHeight="1" x14ac:dyDescent="0.3">
      <c r="A11" s="44" t="s">
        <v>32</v>
      </c>
      <c r="B11" s="45">
        <v>0</v>
      </c>
      <c r="C11" s="45">
        <v>0</v>
      </c>
      <c r="D11" s="45">
        <v>0</v>
      </c>
      <c r="E11" s="46">
        <v>0</v>
      </c>
      <c r="F11" s="46">
        <v>124800</v>
      </c>
      <c r="G11" s="46">
        <v>42900</v>
      </c>
      <c r="H11" s="46">
        <v>0</v>
      </c>
      <c r="I11" s="46" t="s">
        <v>42</v>
      </c>
      <c r="J11" s="46">
        <v>0</v>
      </c>
      <c r="K11" s="46">
        <v>0</v>
      </c>
      <c r="L11" s="46" t="s">
        <v>42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7">
        <f t="shared" si="0"/>
        <v>167700</v>
      </c>
      <c r="X11" s="48"/>
    </row>
    <row r="12" spans="1:24" ht="26.4" customHeight="1" x14ac:dyDescent="0.3">
      <c r="A12" s="44" t="s">
        <v>37</v>
      </c>
      <c r="B12" s="49">
        <f>SUM(B4:B11)</f>
        <v>749497</v>
      </c>
      <c r="C12" s="49">
        <f t="shared" ref="C12:G12" si="1">SUM(C4:C11)</f>
        <v>0</v>
      </c>
      <c r="D12" s="49">
        <f t="shared" si="1"/>
        <v>61876013</v>
      </c>
      <c r="E12" s="49">
        <f t="shared" si="1"/>
        <v>3987823</v>
      </c>
      <c r="F12" s="49">
        <f t="shared" si="1"/>
        <v>21754845</v>
      </c>
      <c r="G12" s="50">
        <f t="shared" si="1"/>
        <v>87739447</v>
      </c>
      <c r="H12" s="50">
        <f t="shared" ref="H12:J12" si="2">SUM(H4:H11)</f>
        <v>5855659</v>
      </c>
      <c r="I12" s="50">
        <f t="shared" si="2"/>
        <v>7307131</v>
      </c>
      <c r="J12" s="50">
        <f t="shared" si="2"/>
        <v>20956924</v>
      </c>
      <c r="K12" s="50">
        <f t="shared" ref="K12:V12" si="3">SUM(K4:K11)</f>
        <v>3346858</v>
      </c>
      <c r="L12" s="50">
        <f t="shared" si="3"/>
        <v>1667322</v>
      </c>
      <c r="M12" s="50">
        <f t="shared" si="3"/>
        <v>90121102</v>
      </c>
      <c r="N12" s="50">
        <f t="shared" si="3"/>
        <v>0</v>
      </c>
      <c r="O12" s="50">
        <f t="shared" si="3"/>
        <v>5881739</v>
      </c>
      <c r="P12" s="50">
        <f t="shared" si="3"/>
        <v>4836849</v>
      </c>
      <c r="Q12" s="50">
        <f t="shared" si="3"/>
        <v>2996000</v>
      </c>
      <c r="R12" s="50">
        <f t="shared" si="3"/>
        <v>0</v>
      </c>
      <c r="S12" s="50">
        <f t="shared" si="3"/>
        <v>0</v>
      </c>
      <c r="T12" s="50">
        <f t="shared" si="3"/>
        <v>162400</v>
      </c>
      <c r="U12" s="50">
        <f t="shared" si="3"/>
        <v>0</v>
      </c>
      <c r="V12" s="50">
        <f t="shared" si="3"/>
        <v>0</v>
      </c>
      <c r="W12" s="51">
        <f t="shared" si="0"/>
        <v>319239609</v>
      </c>
    </row>
    <row r="13" spans="1:24" ht="14.4" customHeight="1" x14ac:dyDescent="0.3"/>
    <row r="14" spans="1:24" ht="14.4" customHeight="1" x14ac:dyDescent="0.3"/>
    <row r="15" spans="1:24" ht="14.4" customHeight="1" x14ac:dyDescent="0.3">
      <c r="B15" s="48"/>
      <c r="C15" s="48"/>
      <c r="D15" s="48"/>
    </row>
    <row r="16" spans="1:24" ht="14.4" customHeight="1" x14ac:dyDescent="0.3"/>
    <row r="17" ht="14.4" customHeight="1" x14ac:dyDescent="0.3"/>
    <row r="18" ht="14.4" customHeight="1" x14ac:dyDescent="0.3"/>
    <row r="19" ht="14.4" customHeight="1" x14ac:dyDescent="0.3"/>
    <row r="20" ht="14.4" customHeight="1" x14ac:dyDescent="0.3"/>
    <row r="21" ht="14.4" customHeight="1" x14ac:dyDescent="0.3"/>
  </sheetData>
  <mergeCells count="10">
    <mergeCell ref="A1:W1"/>
    <mergeCell ref="Q2:S2"/>
    <mergeCell ref="W2:W3"/>
    <mergeCell ref="E2:G2"/>
    <mergeCell ref="B2:D2"/>
    <mergeCell ref="A2:A3"/>
    <mergeCell ref="H2:J2"/>
    <mergeCell ref="K2:M2"/>
    <mergeCell ref="N2:P2"/>
    <mergeCell ref="T2:V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Հատուցման քանակ, գումար</vt:lpstr>
      <vt:lpstr>Ըստ ապահովագրական ընկերության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2022-01-18T07:21:02Z</dcterms:modified>
</cp:coreProperties>
</file>