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5A37FA8B-A1C6-401F-B679-4D3B39045EDB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Ռիսկ, ապ.վճար, քանակ" sheetId="1" r:id="rId1"/>
    <sheet name="Մարզ, ռիսկ, մշակաբույս" sheetId="2" r:id="rId2"/>
    <sheet name="Ըստ ապահովագրականների " sheetId="4" r:id="rId3"/>
  </sheets>
  <calcPr calcId="179021"/>
</workbook>
</file>

<file path=xl/calcChain.xml><?xml version="1.0" encoding="utf-8"?>
<calcChain xmlns="http://schemas.openxmlformats.org/spreadsheetml/2006/main">
  <c r="E24" i="4" l="1"/>
  <c r="F24" i="4"/>
  <c r="G24" i="4"/>
  <c r="H24" i="4"/>
  <c r="I24" i="4"/>
  <c r="D24" i="4"/>
  <c r="E23" i="4"/>
  <c r="F23" i="4"/>
  <c r="G23" i="4"/>
  <c r="H23" i="4"/>
  <c r="I23" i="4"/>
  <c r="D23" i="4"/>
  <c r="J23" i="4" s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5" i="4"/>
  <c r="J24" i="4" l="1"/>
  <c r="I27" i="1" l="1"/>
  <c r="I26" i="1"/>
  <c r="D26" i="1"/>
  <c r="I21" i="2"/>
  <c r="S15" i="2"/>
  <c r="L13" i="2"/>
  <c r="H15" i="2"/>
  <c r="F15" i="2"/>
  <c r="E15" i="2"/>
  <c r="D15" i="2"/>
  <c r="C15" i="2"/>
  <c r="L14" i="2"/>
  <c r="L12" i="2"/>
  <c r="L10" i="2"/>
  <c r="L11" i="2"/>
  <c r="L15" i="2" l="1"/>
  <c r="J25" i="1"/>
  <c r="L26" i="1"/>
  <c r="H25" i="1"/>
  <c r="F25" i="1"/>
  <c r="K24" i="1" l="1"/>
  <c r="K25" i="1"/>
  <c r="K26" i="1"/>
  <c r="K27" i="1"/>
  <c r="F26" i="1" l="1"/>
  <c r="H24" i="1"/>
  <c r="F24" i="1"/>
  <c r="E39" i="2"/>
  <c r="F27" i="1"/>
  <c r="C57" i="2"/>
  <c r="D57" i="2"/>
  <c r="V59" i="2"/>
  <c r="V60" i="2"/>
  <c r="V61" i="2"/>
  <c r="V62" i="2"/>
  <c r="V58" i="2"/>
  <c r="V53" i="2"/>
  <c r="V54" i="2"/>
  <c r="V55" i="2"/>
  <c r="V56" i="2"/>
  <c r="V52" i="2"/>
  <c r="V47" i="2"/>
  <c r="V48" i="2"/>
  <c r="V49" i="2"/>
  <c r="V50" i="2"/>
  <c r="V46" i="2"/>
  <c r="V41" i="2"/>
  <c r="V42" i="2"/>
  <c r="V43" i="2"/>
  <c r="V44" i="2"/>
  <c r="V40" i="2"/>
  <c r="V35" i="2"/>
  <c r="V36" i="2"/>
  <c r="V37" i="2"/>
  <c r="V38" i="2"/>
  <c r="V34" i="2"/>
  <c r="V29" i="2"/>
  <c r="V30" i="2"/>
  <c r="V31" i="2"/>
  <c r="V32" i="2"/>
  <c r="V28" i="2"/>
  <c r="V23" i="2"/>
  <c r="V24" i="2"/>
  <c r="V25" i="2"/>
  <c r="V26" i="2"/>
  <c r="V22" i="2"/>
  <c r="V17" i="2"/>
  <c r="V18" i="2"/>
  <c r="V19" i="2"/>
  <c r="V20" i="2"/>
  <c r="V16" i="2"/>
  <c r="V11" i="2"/>
  <c r="V12" i="2"/>
  <c r="V13" i="2"/>
  <c r="V14" i="2"/>
  <c r="V10" i="2"/>
  <c r="V5" i="2"/>
  <c r="V6" i="2"/>
  <c r="V7" i="2"/>
  <c r="V8" i="2"/>
  <c r="V4" i="2"/>
  <c r="V9" i="2" s="1"/>
  <c r="E24" i="1"/>
  <c r="D24" i="1"/>
  <c r="C21" i="2"/>
  <c r="V51" i="2" l="1"/>
  <c r="V57" i="2"/>
  <c r="V45" i="2"/>
  <c r="V39" i="2"/>
  <c r="V33" i="2"/>
  <c r="V27" i="2"/>
  <c r="V15" i="2"/>
  <c r="V63" i="2"/>
  <c r="V21" i="2"/>
  <c r="E57" i="2"/>
  <c r="F57" i="2"/>
  <c r="G57" i="2"/>
  <c r="H57" i="2"/>
  <c r="I57" i="2"/>
  <c r="J57" i="2"/>
  <c r="K57" i="2"/>
  <c r="M57" i="2"/>
  <c r="N57" i="2"/>
  <c r="O57" i="2"/>
  <c r="P57" i="2"/>
  <c r="Q57" i="2"/>
  <c r="L4" i="2"/>
  <c r="K21" i="2"/>
  <c r="F9" i="2"/>
  <c r="G9" i="2"/>
  <c r="H9" i="2"/>
  <c r="I9" i="2"/>
  <c r="G15" i="2"/>
  <c r="I15" i="2"/>
  <c r="F21" i="2"/>
  <c r="G21" i="2"/>
  <c r="H21" i="2"/>
  <c r="F27" i="2"/>
  <c r="G27" i="2"/>
  <c r="H27" i="2"/>
  <c r="I27" i="2"/>
  <c r="F33" i="2"/>
  <c r="G33" i="2"/>
  <c r="H33" i="2"/>
  <c r="I33" i="2"/>
  <c r="F39" i="2"/>
  <c r="G39" i="2"/>
  <c r="H39" i="2"/>
  <c r="I39" i="2"/>
  <c r="F45" i="2"/>
  <c r="G45" i="2"/>
  <c r="H45" i="2"/>
  <c r="I45" i="2"/>
  <c r="F51" i="2"/>
  <c r="G51" i="2"/>
  <c r="H51" i="2"/>
  <c r="I51" i="2"/>
  <c r="F63" i="2"/>
  <c r="G63" i="2"/>
  <c r="H63" i="2"/>
  <c r="I63" i="2"/>
  <c r="M9" i="2"/>
  <c r="N9" i="2"/>
  <c r="O9" i="2"/>
  <c r="P9" i="2"/>
  <c r="Q9" i="2"/>
  <c r="R9" i="2"/>
  <c r="S9" i="2"/>
  <c r="M15" i="2"/>
  <c r="N15" i="2"/>
  <c r="O15" i="2"/>
  <c r="P15" i="2"/>
  <c r="Q15" i="2"/>
  <c r="R15" i="2"/>
  <c r="M21" i="2"/>
  <c r="N21" i="2"/>
  <c r="O21" i="2"/>
  <c r="P21" i="2"/>
  <c r="Q21" i="2"/>
  <c r="R21" i="2"/>
  <c r="S21" i="2"/>
  <c r="M27" i="2"/>
  <c r="N27" i="2"/>
  <c r="O27" i="2"/>
  <c r="P27" i="2"/>
  <c r="Q27" i="2"/>
  <c r="R27" i="2"/>
  <c r="S27" i="2"/>
  <c r="M33" i="2"/>
  <c r="N33" i="2"/>
  <c r="O33" i="2"/>
  <c r="P33" i="2"/>
  <c r="Q33" i="2"/>
  <c r="R33" i="2"/>
  <c r="S33" i="2"/>
  <c r="M39" i="2"/>
  <c r="N39" i="2"/>
  <c r="O39" i="2"/>
  <c r="P39" i="2"/>
  <c r="Q39" i="2"/>
  <c r="R39" i="2"/>
  <c r="S39" i="2"/>
  <c r="M45" i="2"/>
  <c r="N45" i="2"/>
  <c r="O45" i="2"/>
  <c r="P45" i="2"/>
  <c r="Q45" i="2"/>
  <c r="R45" i="2"/>
  <c r="S45" i="2"/>
  <c r="M51" i="2"/>
  <c r="N51" i="2"/>
  <c r="O51" i="2"/>
  <c r="P51" i="2"/>
  <c r="Q51" i="2"/>
  <c r="R51" i="2"/>
  <c r="S51" i="2"/>
  <c r="R57" i="2"/>
  <c r="S57" i="2"/>
  <c r="M63" i="2"/>
  <c r="N63" i="2"/>
  <c r="O63" i="2"/>
  <c r="P63" i="2"/>
  <c r="Q63" i="2"/>
  <c r="R63" i="2"/>
  <c r="S63" i="2"/>
  <c r="L5" i="2"/>
  <c r="L6" i="2"/>
  <c r="L7" i="2"/>
  <c r="L8" i="2"/>
  <c r="L16" i="2"/>
  <c r="L17" i="2"/>
  <c r="L18" i="2"/>
  <c r="L19" i="2"/>
  <c r="L20" i="2"/>
  <c r="L22" i="2"/>
  <c r="L23" i="2"/>
  <c r="L24" i="2"/>
  <c r="L25" i="2"/>
  <c r="L26" i="2"/>
  <c r="L28" i="2"/>
  <c r="L29" i="2"/>
  <c r="L30" i="2"/>
  <c r="L31" i="2"/>
  <c r="L32" i="2"/>
  <c r="L34" i="2"/>
  <c r="L35" i="2"/>
  <c r="L36" i="2"/>
  <c r="L37" i="2"/>
  <c r="L38" i="2"/>
  <c r="L40" i="2"/>
  <c r="L41" i="2"/>
  <c r="L42" i="2"/>
  <c r="L43" i="2"/>
  <c r="L44" i="2"/>
  <c r="L46" i="2"/>
  <c r="L47" i="2"/>
  <c r="L48" i="2"/>
  <c r="L49" i="2"/>
  <c r="L50" i="2"/>
  <c r="L52" i="2"/>
  <c r="L53" i="2"/>
  <c r="L54" i="2"/>
  <c r="L55" i="2"/>
  <c r="L57" i="2" s="1"/>
  <c r="L56" i="2"/>
  <c r="L58" i="2"/>
  <c r="L59" i="2"/>
  <c r="L60" i="2"/>
  <c r="L61" i="2"/>
  <c r="L62" i="2"/>
  <c r="L24" i="1"/>
  <c r="T63" i="2"/>
  <c r="T57" i="2"/>
  <c r="T51" i="2"/>
  <c r="T45" i="2"/>
  <c r="T39" i="2"/>
  <c r="T33" i="2"/>
  <c r="T27" i="2"/>
  <c r="T21" i="2"/>
  <c r="T15" i="2"/>
  <c r="T9" i="2"/>
  <c r="T64" i="2" s="1"/>
  <c r="J63" i="2"/>
  <c r="J51" i="2"/>
  <c r="J45" i="2"/>
  <c r="J39" i="2"/>
  <c r="J33" i="2"/>
  <c r="J27" i="2"/>
  <c r="J21" i="2"/>
  <c r="J15" i="2"/>
  <c r="J9" i="2"/>
  <c r="V64" i="2" l="1"/>
  <c r="L63" i="2"/>
  <c r="Q64" i="2"/>
  <c r="O64" i="2"/>
  <c r="J64" i="2"/>
  <c r="L51" i="2"/>
  <c r="L33" i="2"/>
  <c r="L9" i="2"/>
  <c r="L27" i="2"/>
  <c r="L21" i="2"/>
  <c r="L45" i="2"/>
  <c r="M14" i="1" l="1"/>
  <c r="M13" i="1"/>
  <c r="U63" i="2" l="1"/>
  <c r="K63" i="2"/>
  <c r="E63" i="2"/>
  <c r="D63" i="2"/>
  <c r="C63" i="2"/>
  <c r="U57" i="2"/>
  <c r="U51" i="2"/>
  <c r="K51" i="2"/>
  <c r="E51" i="2"/>
  <c r="D51" i="2"/>
  <c r="C51" i="2"/>
  <c r="U45" i="2"/>
  <c r="K45" i="2"/>
  <c r="E45" i="2"/>
  <c r="D45" i="2"/>
  <c r="C45" i="2"/>
  <c r="U39" i="2"/>
  <c r="K39" i="2"/>
  <c r="D39" i="2"/>
  <c r="C39" i="2"/>
  <c r="U33" i="2"/>
  <c r="K33" i="2"/>
  <c r="E33" i="2"/>
  <c r="D33" i="2"/>
  <c r="C33" i="2"/>
  <c r="U27" i="2"/>
  <c r="K27" i="2"/>
  <c r="E27" i="2"/>
  <c r="D27" i="2"/>
  <c r="C27" i="2"/>
  <c r="U21" i="2"/>
  <c r="E21" i="2"/>
  <c r="D21" i="2"/>
  <c r="U15" i="2"/>
  <c r="K15" i="2"/>
  <c r="U9" i="2"/>
  <c r="K9" i="2"/>
  <c r="I64" i="2"/>
  <c r="H64" i="2"/>
  <c r="G64" i="2"/>
  <c r="F64" i="2"/>
  <c r="E9" i="2"/>
  <c r="D9" i="2"/>
  <c r="C9" i="2"/>
  <c r="L39" i="2" l="1"/>
  <c r="L64" i="2" s="1"/>
  <c r="E64" i="2"/>
  <c r="C64" i="2"/>
  <c r="D64" i="2"/>
  <c r="K64" i="2"/>
  <c r="N64" i="2"/>
  <c r="P64" i="2"/>
  <c r="R64" i="2"/>
  <c r="U64" i="2"/>
  <c r="S64" i="2"/>
  <c r="M64" i="2"/>
  <c r="M17" i="1" l="1"/>
  <c r="M19" i="1"/>
  <c r="M18" i="1"/>
  <c r="I25" i="1" l="1"/>
  <c r="D27" i="1" l="1"/>
  <c r="E25" i="1" l="1"/>
  <c r="E27" i="1"/>
  <c r="E26" i="1"/>
  <c r="J26" i="1" l="1"/>
  <c r="H26" i="1"/>
  <c r="G26" i="1"/>
  <c r="M26" i="1" s="1"/>
  <c r="M22" i="1"/>
  <c r="M10" i="1"/>
  <c r="M6" i="1"/>
  <c r="M23" i="1"/>
  <c r="M21" i="1"/>
  <c r="M20" i="1"/>
  <c r="M16" i="1"/>
  <c r="M15" i="1"/>
  <c r="M12" i="1"/>
  <c r="M11" i="1"/>
  <c r="M9" i="1"/>
  <c r="M8" i="1"/>
  <c r="M7" i="1"/>
  <c r="M5" i="1"/>
  <c r="M4" i="1"/>
  <c r="L27" i="1"/>
  <c r="L25" i="1"/>
  <c r="J24" i="1"/>
  <c r="J27" i="1"/>
  <c r="I24" i="1"/>
  <c r="D25" i="1"/>
  <c r="G24" i="1" l="1"/>
  <c r="M24" i="1" s="1"/>
  <c r="H27" i="1" l="1"/>
  <c r="G27" i="1"/>
  <c r="G25" i="1"/>
  <c r="M27" i="1" l="1"/>
  <c r="M25" i="1"/>
</calcChain>
</file>

<file path=xl/sharedStrings.xml><?xml version="1.0" encoding="utf-8"?>
<sst xmlns="http://schemas.openxmlformats.org/spreadsheetml/2006/main" count="189" uniqueCount="55">
  <si>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</si>
  <si>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</si>
  <si>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</si>
  <si>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</si>
  <si>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</si>
  <si>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</si>
  <si>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</si>
  <si>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</si>
  <si>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 xml:space="preserve">Գարնանային ցրտահարում, կարկուտ և հրդեհ </t>
  </si>
  <si>
    <t>Ռիսկ/Մշակաբույս</t>
  </si>
  <si>
    <t>Պայմանագրերի քանակ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</si>
  <si>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</si>
  <si>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</si>
  <si>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</si>
  <si>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</si>
  <si>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</si>
  <si>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</si>
  <si>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</si>
  <si>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</si>
  <si>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</si>
  <si>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</si>
  <si>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</si>
  <si>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</si>
  <si>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</si>
  <si>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Ապահովագրության պայմանագրերի քանակ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</si>
  <si>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</si>
  <si>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</si>
  <si>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</si>
  <si>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</si>
  <si>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</si>
  <si>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</si>
  <si>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</si>
  <si>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Ընդամենը</t>
  </si>
  <si>
    <t>Ըստ մարզի՝ ընդամենը ցուցանիշ</t>
  </si>
  <si>
    <t>Ըստ բոլոր մարզերի՝ ընդամենը ցուցանիշ</t>
  </si>
  <si>
    <t>Ռոսգոսստրախ Արմենիա</t>
  </si>
  <si>
    <t>Սիլ Ինշուրանս</t>
  </si>
  <si>
    <t>Ցուցանիշ</t>
  </si>
  <si>
    <t>Ապահովագրված օբյեկտի ընդհանուր մակերեսը (հա)</t>
  </si>
  <si>
    <t>Ինգո Արմենիա</t>
  </si>
  <si>
    <t>Սալոր</t>
  </si>
  <si>
    <t>Կարտոֆիլ</t>
  </si>
  <si>
    <t>Ձմերուկ և սեխ</t>
  </si>
  <si>
    <t>Գարնանային ցրտահարում, կարկուտ</t>
  </si>
  <si>
    <t>Գարնանային ցրտահարում և կարկուտ</t>
  </si>
  <si>
    <t>Գյուղատնտեսության ապահովագրության վերաբերյալ ամփոփ վիճակագրական տվյալներ*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</si>
  <si>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</si>
  <si>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ինչպես նաև՝ պայմանավորված ապահովագրական ընկերությունների կողմից իրականացվող ընթացիկ ճշգրտումներով։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</si>
  <si>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</si>
  <si>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>Մշակաբույս</t>
  </si>
  <si>
    <t>Բալ և կեռաս</t>
  </si>
  <si>
    <t>01/02/2022-31/03/2022թթ ժամանակահատվածում կնքված պայմանագրերի քանակ և ապահովագրավճար՝ ըստ ռիսկերի և մշակաբույսերի</t>
  </si>
  <si>
    <t>01/03/2022-31/03/2022թթ ժամանակահատվածում կնքված պայմանագրերի քանակ և ապահովագրավճար՝ ըստ մշակաբույսերի և ապահովագրական ընկերությունների</t>
  </si>
  <si>
    <t>28.02.2022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</si>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</sst>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</font>
    <font>
      <b/>
      <i/>
      <sz val="10"/>
      <color theme="1"/>
      <name val="GHEA Grapalat"/>
    </font>
    <font>
      <sz val="10"/>
      <color theme="1"/>
      <name val="GHEA Grapalat"/>
    </font>
    <font>
      <sz val="9"/>
      <color theme="1"/>
      <name val="GHEA Grapalat"/>
    </font>
    <font>
      <b/>
      <sz val="10"/>
      <name val="GHEA Grapalat"/>
    </font>
    <font>
      <b/>
      <sz val="14"/>
      <color theme="1"/>
      <name val="GHEA Grapalat"/>
    </font>
    <font>
      <b/>
      <sz val="9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4" borderId="0" xfId="0" applyFont="1" applyFill="1"/>
    <xf numFmtId="0" fontId="4" fillId="0" borderId="0" xfId="0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6" fontId="6" fillId="0" borderId="0" xfId="0" applyNumberFormat="1" applyFont="1"/>
    <xf numFmtId="1" fontId="4" fillId="0" borderId="0" xfId="0" applyNumberFormat="1" applyFont="1"/>
    <xf numFmtId="1" fontId="7" fillId="0" borderId="0" xfId="1" applyNumberFormat="1" applyFont="1"/>
    <xf numFmtId="0" fontId="11" fillId="0" borderId="0" xfId="0" applyFont="1"/>
    <xf numFmtId="166" fontId="4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1" fontId="12" fillId="2" borderId="2" xfId="1" applyNumberFormat="1" applyFont="1" applyFill="1" applyBorder="1" applyAlignment="1">
      <alignment horizontal="right" vertical="center"/>
    </xf>
    <xf numFmtId="1" fontId="12" fillId="2" borderId="1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/>
    </xf>
    <xf numFmtId="1" fontId="12" fillId="2" borderId="4" xfId="1" applyNumberFormat="1" applyFont="1" applyFill="1" applyBorder="1" applyAlignment="1">
      <alignment horizontal="right" vertical="center"/>
    </xf>
    <xf numFmtId="1" fontId="12" fillId="0" borderId="2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 wrapText="1"/>
    </xf>
    <xf numFmtId="1" fontId="12" fillId="0" borderId="2" xfId="0" applyNumberFormat="1" applyFont="1" applyFill="1" applyBorder="1" applyAlignment="1">
      <alignment horizontal="right" vertical="center"/>
    </xf>
    <xf numFmtId="1" fontId="10" fillId="0" borderId="16" xfId="1" applyNumberFormat="1" applyFont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 wrapText="1"/>
    </xf>
    <xf numFmtId="1" fontId="12" fillId="0" borderId="1" xfId="1" applyNumberFormat="1" applyFont="1" applyFill="1" applyBorder="1" applyAlignment="1">
      <alignment horizontal="right" vertical="center"/>
    </xf>
    <xf numFmtId="1" fontId="10" fillId="0" borderId="9" xfId="0" applyNumberFormat="1" applyFont="1" applyFill="1" applyBorder="1" applyAlignment="1">
      <alignment horizontal="right" vertical="center"/>
    </xf>
    <xf numFmtId="1" fontId="10" fillId="5" borderId="9" xfId="0" applyNumberFormat="1" applyFont="1" applyFill="1" applyBorder="1" applyAlignment="1">
      <alignment horizontal="right" vertical="center"/>
    </xf>
    <xf numFmtId="1" fontId="10" fillId="0" borderId="9" xfId="1" applyNumberFormat="1" applyFont="1" applyBorder="1" applyAlignment="1">
      <alignment horizontal="right" vertical="center"/>
    </xf>
    <xf numFmtId="1" fontId="10" fillId="5" borderId="10" xfId="1" applyNumberFormat="1" applyFont="1" applyFill="1" applyBorder="1" applyAlignment="1">
      <alignment horizontal="right" vertical="center" wrapText="1"/>
    </xf>
    <xf numFmtId="1" fontId="12" fillId="0" borderId="4" xfId="0" applyNumberFormat="1" applyFont="1" applyFill="1" applyBorder="1" applyAlignment="1">
      <alignment horizontal="right" vertical="center"/>
    </xf>
    <xf numFmtId="1" fontId="12" fillId="0" borderId="4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" fontId="12" fillId="0" borderId="4" xfId="1" applyNumberFormat="1" applyFont="1" applyFill="1" applyBorder="1" applyAlignment="1">
      <alignment horizontal="right" vertical="center"/>
    </xf>
    <xf numFmtId="1" fontId="10" fillId="0" borderId="5" xfId="1" applyNumberFormat="1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right" vertical="center"/>
    </xf>
    <xf numFmtId="1" fontId="10" fillId="5" borderId="10" xfId="0" applyNumberFormat="1" applyFont="1" applyFill="1" applyBorder="1" applyAlignment="1">
      <alignment horizontal="right" vertical="center"/>
    </xf>
    <xf numFmtId="1" fontId="10" fillId="0" borderId="4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1" fontId="10" fillId="5" borderId="10" xfId="1" applyNumberFormat="1" applyFont="1" applyFill="1" applyBorder="1" applyAlignment="1">
      <alignment horizontal="right" vertical="center"/>
    </xf>
    <xf numFmtId="1" fontId="14" fillId="0" borderId="9" xfId="0" applyNumberFormat="1" applyFont="1" applyBorder="1" applyAlignment="1">
      <alignment horizontal="right" vertical="center"/>
    </xf>
    <xf numFmtId="1" fontId="14" fillId="5" borderId="9" xfId="0" applyNumberFormat="1" applyFont="1" applyFill="1" applyBorder="1" applyAlignment="1">
      <alignment horizontal="right" vertical="center"/>
    </xf>
    <xf numFmtId="1" fontId="14" fillId="5" borderId="10" xfId="1" applyNumberFormat="1" applyFont="1" applyFill="1" applyBorder="1" applyAlignment="1">
      <alignment horizontal="right" vertical="center"/>
    </xf>
    <xf numFmtId="1" fontId="10" fillId="4" borderId="14" xfId="0" applyNumberFormat="1" applyFont="1" applyFill="1" applyBorder="1" applyAlignment="1">
      <alignment horizontal="right" vertical="center"/>
    </xf>
    <xf numFmtId="1" fontId="10" fillId="4" borderId="15" xfId="1" applyNumberFormat="1" applyFont="1" applyFill="1" applyBorder="1" applyAlignment="1">
      <alignment horizontal="right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1" fontId="11" fillId="0" borderId="10" xfId="1" applyNumberFormat="1" applyFont="1" applyBorder="1" applyAlignment="1">
      <alignment horizontal="center" vertical="center" wrapText="1"/>
    </xf>
    <xf numFmtId="166" fontId="4" fillId="4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" fontId="10" fillId="6" borderId="14" xfId="0" applyNumberFormat="1" applyFont="1" applyFill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/>
    </xf>
    <xf numFmtId="1" fontId="10" fillId="0" borderId="25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Fill="1" applyBorder="1" applyAlignment="1">
      <alignment horizontal="left" vertical="top" wrapText="1"/>
    </xf>
    <xf numFmtId="1" fontId="10" fillId="0" borderId="28" xfId="0" applyNumberFormat="1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>
      <alignment horizontal="right" vertical="center"/>
    </xf>
    <xf numFmtId="1" fontId="10" fillId="5" borderId="29" xfId="0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right" vertical="center"/>
    </xf>
    <xf numFmtId="1" fontId="12" fillId="2" borderId="5" xfId="1" applyNumberFormat="1" applyFont="1" applyFill="1" applyBorder="1" applyAlignment="1">
      <alignment horizontal="right" vertical="center"/>
    </xf>
    <xf numFmtId="1" fontId="12" fillId="0" borderId="6" xfId="0" applyNumberFormat="1" applyFont="1" applyFill="1" applyBorder="1" applyAlignment="1">
      <alignment horizontal="right" vertical="center"/>
    </xf>
    <xf numFmtId="1" fontId="12" fillId="2" borderId="7" xfId="1" applyNumberFormat="1" applyFont="1" applyFill="1" applyBorder="1" applyAlignment="1">
      <alignment horizontal="right" vertical="center"/>
    </xf>
    <xf numFmtId="1" fontId="12" fillId="2" borderId="6" xfId="1" applyNumberFormat="1" applyFont="1" applyFill="1" applyBorder="1" applyAlignment="1">
      <alignment horizontal="right" vertical="center"/>
    </xf>
    <xf numFmtId="1" fontId="10" fillId="0" borderId="8" xfId="0" applyNumberFormat="1" applyFont="1" applyFill="1" applyBorder="1" applyAlignment="1">
      <alignment horizontal="right" vertical="center"/>
    </xf>
    <xf numFmtId="1" fontId="10" fillId="0" borderId="10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2" fillId="0" borderId="7" xfId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6" borderId="7" xfId="1" applyNumberFormat="1" applyFont="1" applyFill="1" applyBorder="1" applyAlignment="1">
      <alignment horizontal="center" vertical="center"/>
    </xf>
    <xf numFmtId="165" fontId="6" fillId="6" borderId="7" xfId="1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" fontId="15" fillId="0" borderId="21" xfId="1" applyNumberFormat="1" applyFont="1" applyBorder="1" applyAlignment="1">
      <alignment horizontal="center" vertical="center"/>
    </xf>
    <xf numFmtId="1" fontId="15" fillId="0" borderId="22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1"/>
  <sheetViews>
    <sheetView tabSelected="1" topLeftCell="C2" zoomScale="90" zoomScaleNormal="90" workbookViewId="0">
      <selection activeCell="M26" sqref="M26"/>
    </sheetView>
  </sheetViews>
  <sheetFormatPr defaultColWidth="9.109375" defaultRowHeight="15" x14ac:dyDescent="0.35"/>
  <cols>
    <col min="1" max="1" width="2.88671875" style="1" customWidth="1"/>
    <col min="2" max="2" width="17.5546875" style="3" customWidth="1"/>
    <col min="3" max="3" width="45.109375" style="3" customWidth="1"/>
    <col min="4" max="4" width="18" style="1" customWidth="1"/>
    <col min="5" max="5" width="16.77734375" style="1" customWidth="1"/>
    <col min="6" max="6" width="15.77734375" style="1" customWidth="1"/>
    <col min="7" max="7" width="16.109375" style="1" customWidth="1"/>
    <col min="8" max="8" width="17" style="1" customWidth="1"/>
    <col min="9" max="12" width="16.6640625" style="1" customWidth="1"/>
    <col min="13" max="13" width="21.109375" style="1" customWidth="1"/>
    <col min="14" max="15" width="9.109375" style="1"/>
    <col min="16" max="16" width="9.5546875" style="1" customWidth="1"/>
    <col min="17" max="16384" width="9.109375" style="1"/>
  </cols>
  <sheetData>
    <row r="1" spans="2:16" ht="42.6" customHeight="1" x14ac:dyDescent="0.35">
      <c r="B1" s="101" t="s">
        <v>45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16" ht="23.4" customHeight="1" x14ac:dyDescent="0.35">
      <c r="B2" s="104" t="s">
        <v>51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3"/>
      <c r="O2" s="3"/>
      <c r="P2" s="3"/>
    </row>
    <row r="3" spans="2:16" s="5" customFormat="1" ht="18" customHeight="1" x14ac:dyDescent="0.3">
      <c r="B3" s="103" t="s">
        <v>9</v>
      </c>
      <c r="C3" s="103"/>
      <c r="D3" s="90" t="s">
        <v>0</v>
      </c>
      <c r="E3" s="90" t="s">
        <v>1</v>
      </c>
      <c r="F3" s="29" t="s">
        <v>2</v>
      </c>
      <c r="G3" s="29" t="s">
        <v>3</v>
      </c>
      <c r="H3" s="29" t="s">
        <v>4</v>
      </c>
      <c r="I3" s="29" t="s">
        <v>40</v>
      </c>
      <c r="J3" s="29" t="s">
        <v>41</v>
      </c>
      <c r="K3" s="29" t="s">
        <v>42</v>
      </c>
      <c r="L3" s="29" t="s">
        <v>50</v>
      </c>
      <c r="M3" s="29" t="s">
        <v>32</v>
      </c>
    </row>
    <row r="4" spans="2:16" ht="16.5" customHeight="1" x14ac:dyDescent="0.35">
      <c r="B4" s="107" t="s">
        <v>5</v>
      </c>
      <c r="C4" s="21" t="s">
        <v>10</v>
      </c>
      <c r="D4" s="24">
        <v>43</v>
      </c>
      <c r="E4" s="24">
        <v>10</v>
      </c>
      <c r="F4" s="24">
        <v>0</v>
      </c>
      <c r="G4" s="25"/>
      <c r="H4" s="25"/>
      <c r="I4" s="24">
        <v>8</v>
      </c>
      <c r="J4" s="24">
        <v>1</v>
      </c>
      <c r="K4" s="25"/>
      <c r="L4" s="25"/>
      <c r="M4" s="26">
        <f t="shared" ref="M4:M22" si="0">SUM(D4:L4)</f>
        <v>62</v>
      </c>
    </row>
    <row r="5" spans="2:16" ht="16.5" customHeight="1" x14ac:dyDescent="0.35">
      <c r="B5" s="107"/>
      <c r="C5" s="21" t="s">
        <v>29</v>
      </c>
      <c r="D5" s="24">
        <v>32552616</v>
      </c>
      <c r="E5" s="24">
        <v>901855</v>
      </c>
      <c r="F5" s="24">
        <v>0</v>
      </c>
      <c r="G5" s="25"/>
      <c r="H5" s="25"/>
      <c r="I5" s="24">
        <v>837272</v>
      </c>
      <c r="J5" s="24">
        <v>97200</v>
      </c>
      <c r="K5" s="25"/>
      <c r="L5" s="25"/>
      <c r="M5" s="24">
        <f t="shared" si="0"/>
        <v>34388943</v>
      </c>
    </row>
    <row r="6" spans="2:16" ht="16.5" customHeight="1" x14ac:dyDescent="0.35">
      <c r="B6" s="107"/>
      <c r="C6" s="21" t="s">
        <v>30</v>
      </c>
      <c r="D6" s="24">
        <v>13021032</v>
      </c>
      <c r="E6" s="24">
        <v>360742</v>
      </c>
      <c r="F6" s="24">
        <v>0</v>
      </c>
      <c r="G6" s="25"/>
      <c r="H6" s="25"/>
      <c r="I6" s="24">
        <v>334907</v>
      </c>
      <c r="J6" s="24">
        <v>38880</v>
      </c>
      <c r="K6" s="25"/>
      <c r="L6" s="25"/>
      <c r="M6" s="24">
        <f t="shared" si="0"/>
        <v>13755561</v>
      </c>
    </row>
    <row r="7" spans="2:16" ht="16.5" customHeight="1" x14ac:dyDescent="0.35">
      <c r="B7" s="107"/>
      <c r="C7" s="21" t="s">
        <v>31</v>
      </c>
      <c r="D7" s="24">
        <v>19531584</v>
      </c>
      <c r="E7" s="24">
        <v>541113</v>
      </c>
      <c r="F7" s="24">
        <v>0</v>
      </c>
      <c r="G7" s="25"/>
      <c r="H7" s="25"/>
      <c r="I7" s="24">
        <v>502365</v>
      </c>
      <c r="J7" s="24">
        <v>58320</v>
      </c>
      <c r="K7" s="25"/>
      <c r="L7" s="25"/>
      <c r="M7" s="24">
        <f t="shared" si="0"/>
        <v>20633382</v>
      </c>
    </row>
    <row r="8" spans="2:16" ht="16.5" customHeight="1" x14ac:dyDescent="0.35">
      <c r="B8" s="107" t="s">
        <v>7</v>
      </c>
      <c r="C8" s="21" t="s">
        <v>10</v>
      </c>
      <c r="D8" s="24">
        <v>80</v>
      </c>
      <c r="E8" s="24">
        <v>216</v>
      </c>
      <c r="F8" s="24">
        <v>46</v>
      </c>
      <c r="G8" s="25"/>
      <c r="H8" s="26">
        <v>244</v>
      </c>
      <c r="I8" s="25"/>
      <c r="J8" s="25"/>
      <c r="K8" s="25"/>
      <c r="L8" s="25"/>
      <c r="M8" s="24">
        <f t="shared" si="0"/>
        <v>586</v>
      </c>
    </row>
    <row r="9" spans="2:16" ht="16.5" customHeight="1" x14ac:dyDescent="0.35">
      <c r="B9" s="107"/>
      <c r="C9" s="21" t="s">
        <v>29</v>
      </c>
      <c r="D9" s="24">
        <v>18560433</v>
      </c>
      <c r="E9" s="24">
        <v>18255901</v>
      </c>
      <c r="F9" s="24">
        <v>2873650</v>
      </c>
      <c r="G9" s="25"/>
      <c r="H9" s="26">
        <v>9582669</v>
      </c>
      <c r="I9" s="25"/>
      <c r="J9" s="25"/>
      <c r="K9" s="25"/>
      <c r="L9" s="25"/>
      <c r="M9" s="24">
        <f t="shared" si="0"/>
        <v>49272653</v>
      </c>
    </row>
    <row r="10" spans="2:16" ht="16.5" customHeight="1" x14ac:dyDescent="0.35">
      <c r="B10" s="107"/>
      <c r="C10" s="21" t="s">
        <v>30</v>
      </c>
      <c r="D10" s="24">
        <v>9280197</v>
      </c>
      <c r="E10" s="23">
        <v>9127911</v>
      </c>
      <c r="F10" s="24">
        <v>1414542</v>
      </c>
      <c r="G10" s="25"/>
      <c r="H10" s="26">
        <v>3833074</v>
      </c>
      <c r="I10" s="25"/>
      <c r="J10" s="25"/>
      <c r="K10" s="25"/>
      <c r="L10" s="25"/>
      <c r="M10" s="24">
        <f t="shared" si="0"/>
        <v>23655724</v>
      </c>
    </row>
    <row r="11" spans="2:16" ht="16.5" customHeight="1" x14ac:dyDescent="0.35">
      <c r="B11" s="107"/>
      <c r="C11" s="21" t="s">
        <v>31</v>
      </c>
      <c r="D11" s="24">
        <v>9280236</v>
      </c>
      <c r="E11" s="24">
        <v>9127990</v>
      </c>
      <c r="F11" s="24">
        <v>1459109</v>
      </c>
      <c r="G11" s="25"/>
      <c r="H11" s="26">
        <v>5749595</v>
      </c>
      <c r="I11" s="25"/>
      <c r="J11" s="25"/>
      <c r="K11" s="25"/>
      <c r="L11" s="25"/>
      <c r="M11" s="24">
        <f t="shared" si="0"/>
        <v>25616930</v>
      </c>
    </row>
    <row r="12" spans="2:16" ht="16.5" customHeight="1" x14ac:dyDescent="0.35">
      <c r="B12" s="107" t="s">
        <v>6</v>
      </c>
      <c r="C12" s="22" t="s">
        <v>10</v>
      </c>
      <c r="D12" s="25"/>
      <c r="E12" s="25"/>
      <c r="F12" s="25"/>
      <c r="G12" s="24">
        <v>110</v>
      </c>
      <c r="H12" s="24">
        <v>19</v>
      </c>
      <c r="I12" s="24">
        <v>18</v>
      </c>
      <c r="J12" s="24">
        <v>30</v>
      </c>
      <c r="K12" s="24">
        <v>12</v>
      </c>
      <c r="L12" s="24">
        <v>21</v>
      </c>
      <c r="M12" s="24">
        <f t="shared" si="0"/>
        <v>210</v>
      </c>
    </row>
    <row r="13" spans="2:16" ht="16.5" customHeight="1" x14ac:dyDescent="0.35">
      <c r="B13" s="107"/>
      <c r="C13" s="22" t="s">
        <v>29</v>
      </c>
      <c r="D13" s="25"/>
      <c r="E13" s="25"/>
      <c r="F13" s="25"/>
      <c r="G13" s="24">
        <v>9110305</v>
      </c>
      <c r="H13" s="24">
        <v>900939</v>
      </c>
      <c r="I13" s="24">
        <v>1201247</v>
      </c>
      <c r="J13" s="24">
        <v>3648233</v>
      </c>
      <c r="K13" s="24">
        <v>1417398</v>
      </c>
      <c r="L13" s="24">
        <v>779685</v>
      </c>
      <c r="M13" s="24">
        <f>SUM(D13:L13)</f>
        <v>17057807</v>
      </c>
    </row>
    <row r="14" spans="2:16" ht="16.5" customHeight="1" x14ac:dyDescent="0.35">
      <c r="B14" s="107"/>
      <c r="C14" s="22" t="s">
        <v>30</v>
      </c>
      <c r="D14" s="25"/>
      <c r="E14" s="25"/>
      <c r="F14" s="25"/>
      <c r="G14" s="24">
        <v>4554997</v>
      </c>
      <c r="H14" s="24">
        <v>448949</v>
      </c>
      <c r="I14" s="24">
        <v>600599</v>
      </c>
      <c r="J14" s="24">
        <v>1824119</v>
      </c>
      <c r="K14" s="24">
        <v>708684</v>
      </c>
      <c r="L14" s="24">
        <v>389828</v>
      </c>
      <c r="M14" s="24">
        <f>SUM(D14:L14)</f>
        <v>8527176</v>
      </c>
    </row>
    <row r="15" spans="2:16" ht="16.8" customHeight="1" x14ac:dyDescent="0.35">
      <c r="B15" s="107"/>
      <c r="C15" s="22" t="s">
        <v>31</v>
      </c>
      <c r="D15" s="25"/>
      <c r="E15" s="25"/>
      <c r="F15" s="25"/>
      <c r="G15" s="24">
        <v>4555308</v>
      </c>
      <c r="H15" s="24">
        <v>451990</v>
      </c>
      <c r="I15" s="24">
        <v>600648</v>
      </c>
      <c r="J15" s="24">
        <v>1824114</v>
      </c>
      <c r="K15" s="24">
        <v>708714</v>
      </c>
      <c r="L15" s="24">
        <v>389857</v>
      </c>
      <c r="M15" s="24">
        <f t="shared" si="0"/>
        <v>8530631</v>
      </c>
    </row>
    <row r="16" spans="2:16" ht="16.8" customHeight="1" x14ac:dyDescent="0.35">
      <c r="B16" s="107" t="s">
        <v>43</v>
      </c>
      <c r="C16" s="21" t="s">
        <v>10</v>
      </c>
      <c r="D16" s="25"/>
      <c r="E16" s="25"/>
      <c r="F16" s="25"/>
      <c r="G16" s="25"/>
      <c r="H16" s="25"/>
      <c r="I16" s="24">
        <v>68</v>
      </c>
      <c r="J16" s="24">
        <v>47</v>
      </c>
      <c r="K16" s="25"/>
      <c r="L16" s="25"/>
      <c r="M16" s="24">
        <f t="shared" si="0"/>
        <v>115</v>
      </c>
    </row>
    <row r="17" spans="2:13" ht="16.8" customHeight="1" x14ac:dyDescent="0.35">
      <c r="B17" s="107"/>
      <c r="C17" s="21" t="s">
        <v>29</v>
      </c>
      <c r="D17" s="25"/>
      <c r="E17" s="25"/>
      <c r="F17" s="25"/>
      <c r="G17" s="25"/>
      <c r="H17" s="25"/>
      <c r="I17" s="24">
        <v>7100883</v>
      </c>
      <c r="J17" s="24">
        <v>21011680</v>
      </c>
      <c r="K17" s="25"/>
      <c r="L17" s="25"/>
      <c r="M17" s="24">
        <f>SUM(D17:L17)</f>
        <v>28112563</v>
      </c>
    </row>
    <row r="18" spans="2:13" ht="16.8" customHeight="1" x14ac:dyDescent="0.35">
      <c r="B18" s="107"/>
      <c r="C18" s="21" t="s">
        <v>30</v>
      </c>
      <c r="D18" s="25"/>
      <c r="E18" s="25"/>
      <c r="F18" s="25"/>
      <c r="G18" s="25"/>
      <c r="H18" s="25"/>
      <c r="I18" s="24">
        <v>2840389</v>
      </c>
      <c r="J18" s="24">
        <v>8404678</v>
      </c>
      <c r="K18" s="25"/>
      <c r="L18" s="25"/>
      <c r="M18" s="24">
        <f>SUM(D18:L18)</f>
        <v>11245067</v>
      </c>
    </row>
    <row r="19" spans="2:13" ht="16.8" customHeight="1" x14ac:dyDescent="0.35">
      <c r="B19" s="107"/>
      <c r="C19" s="21" t="s">
        <v>31</v>
      </c>
      <c r="D19" s="25"/>
      <c r="E19" s="25"/>
      <c r="F19" s="25"/>
      <c r="G19" s="25"/>
      <c r="H19" s="25"/>
      <c r="I19" s="24">
        <v>4260494</v>
      </c>
      <c r="J19" s="24">
        <v>12607002</v>
      </c>
      <c r="K19" s="25"/>
      <c r="L19" s="25"/>
      <c r="M19" s="24">
        <f>SUM(D19:L19)</f>
        <v>16867496</v>
      </c>
    </row>
    <row r="20" spans="2:13" ht="16.5" customHeight="1" x14ac:dyDescent="0.35">
      <c r="B20" s="107" t="s">
        <v>8</v>
      </c>
      <c r="C20" s="21" t="s">
        <v>10</v>
      </c>
      <c r="D20" s="24">
        <v>933</v>
      </c>
      <c r="E20" s="24">
        <v>182</v>
      </c>
      <c r="F20" s="24">
        <v>47</v>
      </c>
      <c r="G20" s="25"/>
      <c r="H20" s="25"/>
      <c r="I20" s="25"/>
      <c r="J20" s="25"/>
      <c r="K20" s="25"/>
      <c r="L20" s="25"/>
      <c r="M20" s="24">
        <f t="shared" si="0"/>
        <v>1162</v>
      </c>
    </row>
    <row r="21" spans="2:13" ht="16.5" customHeight="1" x14ac:dyDescent="0.35">
      <c r="B21" s="107"/>
      <c r="C21" s="21" t="s">
        <v>29</v>
      </c>
      <c r="D21" s="24">
        <v>564729930</v>
      </c>
      <c r="E21" s="24">
        <v>37149205</v>
      </c>
      <c r="F21" s="24">
        <v>10151433</v>
      </c>
      <c r="G21" s="25"/>
      <c r="H21" s="25"/>
      <c r="I21" s="25"/>
      <c r="J21" s="25"/>
      <c r="K21" s="25"/>
      <c r="L21" s="25"/>
      <c r="M21" s="24">
        <f t="shared" si="0"/>
        <v>612030568</v>
      </c>
    </row>
    <row r="22" spans="2:13" ht="16.5" customHeight="1" x14ac:dyDescent="0.35">
      <c r="B22" s="107"/>
      <c r="C22" s="21" t="s">
        <v>30</v>
      </c>
      <c r="D22" s="24">
        <v>225892146</v>
      </c>
      <c r="E22" s="24">
        <v>14870886</v>
      </c>
      <c r="F22" s="24">
        <v>4060593</v>
      </c>
      <c r="G22" s="25"/>
      <c r="H22" s="25"/>
      <c r="I22" s="25"/>
      <c r="J22" s="25"/>
      <c r="K22" s="25"/>
      <c r="L22" s="25"/>
      <c r="M22" s="24">
        <f t="shared" si="0"/>
        <v>244823625</v>
      </c>
    </row>
    <row r="23" spans="2:13" ht="16.5" customHeight="1" x14ac:dyDescent="0.35">
      <c r="B23" s="107"/>
      <c r="C23" s="21" t="s">
        <v>31</v>
      </c>
      <c r="D23" s="24">
        <v>338837784</v>
      </c>
      <c r="E23" s="24">
        <v>22278319</v>
      </c>
      <c r="F23" s="24">
        <v>6090839</v>
      </c>
      <c r="G23" s="25"/>
      <c r="H23" s="25"/>
      <c r="I23" s="25"/>
      <c r="J23" s="25"/>
      <c r="K23" s="25"/>
      <c r="L23" s="25"/>
      <c r="M23" s="24">
        <f>SUM(D23:L23)</f>
        <v>367206942</v>
      </c>
    </row>
    <row r="24" spans="2:13" ht="16.5" customHeight="1" x14ac:dyDescent="0.35">
      <c r="B24" s="103" t="s">
        <v>32</v>
      </c>
      <c r="C24" s="22" t="s">
        <v>10</v>
      </c>
      <c r="D24" s="27">
        <f>D4+D8+D20</f>
        <v>1056</v>
      </c>
      <c r="E24" s="27">
        <f>E4+E8+E20</f>
        <v>408</v>
      </c>
      <c r="F24" s="27">
        <f>F4+F8+F20</f>
        <v>93</v>
      </c>
      <c r="G24" s="27">
        <f>G12</f>
        <v>110</v>
      </c>
      <c r="H24" s="27">
        <f>H8+H12</f>
        <v>263</v>
      </c>
      <c r="I24" s="27">
        <f>SUM(I4,I12,I16)</f>
        <v>94</v>
      </c>
      <c r="J24" s="27">
        <f t="shared" ref="J24:K27" si="1">SUM(J16,J12,J4)</f>
        <v>78</v>
      </c>
      <c r="K24" s="27">
        <f t="shared" si="1"/>
        <v>12</v>
      </c>
      <c r="L24" s="27">
        <f>SUM(L12)</f>
        <v>21</v>
      </c>
      <c r="M24" s="28">
        <f>SUM(D24:L24)</f>
        <v>2135</v>
      </c>
    </row>
    <row r="25" spans="2:13" ht="16.5" customHeight="1" x14ac:dyDescent="0.35">
      <c r="B25" s="103"/>
      <c r="C25" s="22" t="s">
        <v>29</v>
      </c>
      <c r="D25" s="27">
        <f t="shared" ref="D25:E26" si="2">D5+D9+D21</f>
        <v>615842979</v>
      </c>
      <c r="E25" s="27">
        <f t="shared" si="2"/>
        <v>56306961</v>
      </c>
      <c r="F25" s="27">
        <f>F5+F9+F21</f>
        <v>13025083</v>
      </c>
      <c r="G25" s="27">
        <f>G13</f>
        <v>9110305</v>
      </c>
      <c r="H25" s="27">
        <f>H9+H13</f>
        <v>10483608</v>
      </c>
      <c r="I25" s="27">
        <f>SUM(I5,I13,I17)</f>
        <v>9139402</v>
      </c>
      <c r="J25" s="27">
        <f t="shared" si="1"/>
        <v>24757113</v>
      </c>
      <c r="K25" s="27">
        <f t="shared" si="1"/>
        <v>1417398</v>
      </c>
      <c r="L25" s="27">
        <f>SUM(L13)</f>
        <v>779685</v>
      </c>
      <c r="M25" s="28">
        <f>SUM(D25:L25)</f>
        <v>740862534</v>
      </c>
    </row>
    <row r="26" spans="2:13" ht="16.5" customHeight="1" x14ac:dyDescent="0.35">
      <c r="B26" s="103"/>
      <c r="C26" s="22" t="s">
        <v>30</v>
      </c>
      <c r="D26" s="27">
        <f>D6+D10+D22</f>
        <v>248193375</v>
      </c>
      <c r="E26" s="27">
        <f t="shared" si="2"/>
        <v>24359539</v>
      </c>
      <c r="F26" s="27">
        <f>F6+F10+F22</f>
        <v>5475135</v>
      </c>
      <c r="G26" s="27">
        <f>G14</f>
        <v>4554997</v>
      </c>
      <c r="H26" s="27">
        <f>H10+H14</f>
        <v>4282023</v>
      </c>
      <c r="I26" s="27">
        <f>SUM(I6,I14,I18)</f>
        <v>3775895</v>
      </c>
      <c r="J26" s="27">
        <f t="shared" si="1"/>
        <v>10267677</v>
      </c>
      <c r="K26" s="27">
        <f t="shared" si="1"/>
        <v>708684</v>
      </c>
      <c r="L26" s="27">
        <f>SUM(L14)</f>
        <v>389828</v>
      </c>
      <c r="M26" s="28">
        <f>SUM(D26:L26)</f>
        <v>302007153</v>
      </c>
    </row>
    <row r="27" spans="2:13" ht="16.5" customHeight="1" x14ac:dyDescent="0.35">
      <c r="B27" s="103"/>
      <c r="C27" s="22" t="s">
        <v>31</v>
      </c>
      <c r="D27" s="27">
        <f>D7+D11+D23</f>
        <v>367649604</v>
      </c>
      <c r="E27" s="27">
        <f>E7+E11+E23</f>
        <v>31947422</v>
      </c>
      <c r="F27" s="27">
        <f>F7+F11+F23</f>
        <v>7549948</v>
      </c>
      <c r="G27" s="27">
        <f>G15</f>
        <v>4555308</v>
      </c>
      <c r="H27" s="27">
        <f>H11+H15</f>
        <v>6201585</v>
      </c>
      <c r="I27" s="27">
        <f>SUM(I7,I15,I19)</f>
        <v>5363507</v>
      </c>
      <c r="J27" s="27">
        <f t="shared" si="1"/>
        <v>14489436</v>
      </c>
      <c r="K27" s="27">
        <f t="shared" si="1"/>
        <v>708714</v>
      </c>
      <c r="L27" s="27">
        <f>SUM(L15)</f>
        <v>389857</v>
      </c>
      <c r="M27" s="28">
        <f>SUM(D27:L27)</f>
        <v>438855381</v>
      </c>
    </row>
    <row r="29" spans="2:13" ht="33.6" customHeight="1" x14ac:dyDescent="0.35">
      <c r="C29" s="102" t="s">
        <v>46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 x14ac:dyDescent="0.35">
      <c r="B30" s="8"/>
      <c r="C30" s="4" t="s">
        <v>11</v>
      </c>
    </row>
    <row r="31" spans="2:13" x14ac:dyDescent="0.35">
      <c r="C31" s="7" t="s">
        <v>34</v>
      </c>
    </row>
  </sheetData>
  <mergeCells count="10">
    <mergeCell ref="B1:M1"/>
    <mergeCell ref="C29:M29"/>
    <mergeCell ref="B3:C3"/>
    <mergeCell ref="B2:M2"/>
    <mergeCell ref="B4:B7"/>
    <mergeCell ref="B24:B27"/>
    <mergeCell ref="B20:B23"/>
    <mergeCell ref="B8:B11"/>
    <mergeCell ref="B12:B15"/>
    <mergeCell ref="B16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0"/>
  <sheetViews>
    <sheetView view="pageBreakPreview" zoomScale="70" zoomScaleSheetLayoutView="7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I30" sqref="I30"/>
    </sheetView>
  </sheetViews>
  <sheetFormatPr defaultColWidth="9.109375" defaultRowHeight="15" x14ac:dyDescent="0.35"/>
  <cols>
    <col min="1" max="1" width="51.109375" style="1" customWidth="1"/>
    <col min="2" max="2" width="35" style="15" customWidth="1"/>
    <col min="3" max="3" width="9.88671875" style="20" customWidth="1"/>
    <col min="4" max="4" width="8.6640625" style="20" customWidth="1"/>
    <col min="5" max="6" width="8.33203125" style="20" customWidth="1"/>
    <col min="7" max="7" width="12.5546875" style="20" customWidth="1"/>
    <col min="8" max="8" width="8.109375" style="20" customWidth="1"/>
    <col min="9" max="10" width="10.77734375" style="20" customWidth="1"/>
    <col min="11" max="11" width="10.21875" style="20" customWidth="1"/>
    <col min="12" max="12" width="14.44140625" style="16" customWidth="1"/>
    <col min="13" max="14" width="9" style="17" customWidth="1"/>
    <col min="15" max="15" width="7.44140625" style="17" customWidth="1"/>
    <col min="16" max="16" width="9" style="17" customWidth="1"/>
    <col min="17" max="17" width="12.21875" style="17" customWidth="1"/>
    <col min="18" max="18" width="7.5546875" style="17" customWidth="1"/>
    <col min="19" max="20" width="10.77734375" style="17" customWidth="1"/>
    <col min="21" max="21" width="9.6640625" style="17" customWidth="1"/>
    <col min="22" max="22" width="15" style="18" customWidth="1"/>
    <col min="23" max="16384" width="9.109375" style="1"/>
  </cols>
  <sheetData>
    <row r="1" spans="1:22" ht="38.4" customHeight="1" thickBot="1" x14ac:dyDescent="0.4">
      <c r="A1" s="118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2" ht="18.600000000000001" customHeight="1" x14ac:dyDescent="0.35">
      <c r="A2" s="122" t="s">
        <v>23</v>
      </c>
      <c r="B2" s="120" t="s">
        <v>9</v>
      </c>
      <c r="C2" s="110" t="s">
        <v>38</v>
      </c>
      <c r="D2" s="110"/>
      <c r="E2" s="110"/>
      <c r="F2" s="110"/>
      <c r="G2" s="110"/>
      <c r="H2" s="110"/>
      <c r="I2" s="110"/>
      <c r="J2" s="110"/>
      <c r="K2" s="110"/>
      <c r="L2" s="110"/>
      <c r="M2" s="124" t="s">
        <v>24</v>
      </c>
      <c r="N2" s="124"/>
      <c r="O2" s="124"/>
      <c r="P2" s="124"/>
      <c r="Q2" s="124"/>
      <c r="R2" s="124"/>
      <c r="S2" s="124"/>
      <c r="T2" s="124"/>
      <c r="U2" s="124"/>
      <c r="V2" s="125"/>
    </row>
    <row r="3" spans="1:22" s="2" customFormat="1" ht="42.6" customHeight="1" thickBot="1" x14ac:dyDescent="0.35">
      <c r="A3" s="123"/>
      <c r="B3" s="121"/>
      <c r="C3" s="65" t="s">
        <v>0</v>
      </c>
      <c r="D3" s="65" t="s">
        <v>1</v>
      </c>
      <c r="E3" s="65" t="s">
        <v>2</v>
      </c>
      <c r="F3" s="65" t="s">
        <v>3</v>
      </c>
      <c r="G3" s="65" t="s">
        <v>4</v>
      </c>
      <c r="H3" s="88" t="s">
        <v>40</v>
      </c>
      <c r="I3" s="88" t="s">
        <v>41</v>
      </c>
      <c r="J3" s="89" t="s">
        <v>42</v>
      </c>
      <c r="K3" s="66" t="s">
        <v>50</v>
      </c>
      <c r="L3" s="67" t="s">
        <v>25</v>
      </c>
      <c r="M3" s="68" t="s">
        <v>0</v>
      </c>
      <c r="N3" s="68" t="s">
        <v>1</v>
      </c>
      <c r="O3" s="68" t="s">
        <v>2</v>
      </c>
      <c r="P3" s="68" t="s">
        <v>3</v>
      </c>
      <c r="Q3" s="68" t="s">
        <v>4</v>
      </c>
      <c r="R3" s="88" t="s">
        <v>40</v>
      </c>
      <c r="S3" s="88" t="s">
        <v>41</v>
      </c>
      <c r="T3" s="66" t="s">
        <v>42</v>
      </c>
      <c r="U3" s="66" t="s">
        <v>50</v>
      </c>
      <c r="V3" s="69" t="s">
        <v>25</v>
      </c>
    </row>
    <row r="4" spans="1:22" s="2" customFormat="1" ht="13.2" customHeight="1" x14ac:dyDescent="0.3">
      <c r="A4" s="126" t="s">
        <v>13</v>
      </c>
      <c r="B4" s="30" t="s">
        <v>5</v>
      </c>
      <c r="C4" s="38">
        <v>40.01</v>
      </c>
      <c r="D4" s="38">
        <v>0</v>
      </c>
      <c r="E4" s="38">
        <v>0</v>
      </c>
      <c r="F4" s="34"/>
      <c r="G4" s="34"/>
      <c r="H4" s="38">
        <v>2.81</v>
      </c>
      <c r="I4" s="38">
        <v>0</v>
      </c>
      <c r="J4" s="34"/>
      <c r="K4" s="34"/>
      <c r="L4" s="39">
        <f>SUM(C4:K4)</f>
        <v>42.82</v>
      </c>
      <c r="M4" s="38">
        <v>7</v>
      </c>
      <c r="N4" s="38">
        <v>0</v>
      </c>
      <c r="O4" s="38">
        <v>0</v>
      </c>
      <c r="P4" s="34"/>
      <c r="Q4" s="34"/>
      <c r="R4" s="40">
        <v>8</v>
      </c>
      <c r="S4" s="38">
        <v>0</v>
      </c>
      <c r="T4" s="34"/>
      <c r="U4" s="34"/>
      <c r="V4" s="41">
        <f>SUM(M4:U4)</f>
        <v>15</v>
      </c>
    </row>
    <row r="5" spans="1:22" x14ac:dyDescent="0.35">
      <c r="A5" s="127"/>
      <c r="B5" s="31" t="s">
        <v>7</v>
      </c>
      <c r="C5" s="42">
        <v>10.38</v>
      </c>
      <c r="D5" s="42">
        <v>1.8720000000000001</v>
      </c>
      <c r="E5" s="42">
        <v>1.03</v>
      </c>
      <c r="F5" s="35"/>
      <c r="G5" s="42">
        <v>48.15</v>
      </c>
      <c r="H5" s="35"/>
      <c r="I5" s="35"/>
      <c r="J5" s="35"/>
      <c r="K5" s="35"/>
      <c r="L5" s="43">
        <f t="shared" ref="L5:L8" si="0">SUM(C5:K5)</f>
        <v>61.432000000000002</v>
      </c>
      <c r="M5" s="42">
        <v>11</v>
      </c>
      <c r="N5" s="42">
        <v>4</v>
      </c>
      <c r="O5" s="42">
        <v>5</v>
      </c>
      <c r="P5" s="35"/>
      <c r="Q5" s="42">
        <v>25</v>
      </c>
      <c r="R5" s="35"/>
      <c r="S5" s="35"/>
      <c r="T5" s="35"/>
      <c r="U5" s="35"/>
      <c r="V5" s="41">
        <f t="shared" ref="V5:V8" si="1">SUM(M5:U5)</f>
        <v>45</v>
      </c>
    </row>
    <row r="6" spans="1:22" x14ac:dyDescent="0.35">
      <c r="A6" s="127"/>
      <c r="B6" s="31" t="s">
        <v>6</v>
      </c>
      <c r="C6" s="35"/>
      <c r="D6" s="35"/>
      <c r="E6" s="35"/>
      <c r="F6" s="42">
        <v>16</v>
      </c>
      <c r="G6" s="42">
        <v>32.200000000000003</v>
      </c>
      <c r="H6" s="42">
        <v>0</v>
      </c>
      <c r="I6" s="42">
        <v>1</v>
      </c>
      <c r="J6" s="42">
        <v>3.67</v>
      </c>
      <c r="K6" s="42">
        <v>0</v>
      </c>
      <c r="L6" s="43">
        <f t="shared" si="0"/>
        <v>52.870000000000005</v>
      </c>
      <c r="M6" s="35"/>
      <c r="N6" s="35"/>
      <c r="O6" s="35"/>
      <c r="P6" s="44">
        <v>22</v>
      </c>
      <c r="Q6" s="42">
        <v>8</v>
      </c>
      <c r="R6" s="42">
        <v>0</v>
      </c>
      <c r="S6" s="42">
        <v>1</v>
      </c>
      <c r="T6" s="42">
        <v>4</v>
      </c>
      <c r="U6" s="42">
        <v>0</v>
      </c>
      <c r="V6" s="41">
        <f t="shared" si="1"/>
        <v>35</v>
      </c>
    </row>
    <row r="7" spans="1:22" ht="26.4" x14ac:dyDescent="0.35">
      <c r="A7" s="127"/>
      <c r="B7" s="32" t="s">
        <v>12</v>
      </c>
      <c r="C7" s="42">
        <v>223.46</v>
      </c>
      <c r="D7" s="42">
        <v>6.06</v>
      </c>
      <c r="E7" s="42">
        <v>0</v>
      </c>
      <c r="F7" s="35"/>
      <c r="G7" s="35"/>
      <c r="H7" s="35"/>
      <c r="I7" s="35"/>
      <c r="J7" s="35"/>
      <c r="K7" s="35"/>
      <c r="L7" s="43">
        <f t="shared" si="0"/>
        <v>229.52</v>
      </c>
      <c r="M7" s="42">
        <v>174</v>
      </c>
      <c r="N7" s="42">
        <v>4</v>
      </c>
      <c r="O7" s="42">
        <v>0</v>
      </c>
      <c r="P7" s="35"/>
      <c r="Q7" s="35"/>
      <c r="R7" s="35"/>
      <c r="S7" s="35"/>
      <c r="T7" s="35"/>
      <c r="U7" s="35"/>
      <c r="V7" s="41">
        <f t="shared" si="1"/>
        <v>178</v>
      </c>
    </row>
    <row r="8" spans="1:22" x14ac:dyDescent="0.35">
      <c r="A8" s="127"/>
      <c r="B8" s="32" t="s">
        <v>44</v>
      </c>
      <c r="C8" s="35"/>
      <c r="D8" s="35"/>
      <c r="E8" s="35"/>
      <c r="F8" s="35"/>
      <c r="G8" s="35"/>
      <c r="H8" s="42">
        <v>0</v>
      </c>
      <c r="I8" s="42">
        <v>10.97</v>
      </c>
      <c r="J8" s="35"/>
      <c r="K8" s="35"/>
      <c r="L8" s="43">
        <f t="shared" si="0"/>
        <v>10.97</v>
      </c>
      <c r="M8" s="35"/>
      <c r="N8" s="35"/>
      <c r="O8" s="35"/>
      <c r="P8" s="35"/>
      <c r="Q8" s="35"/>
      <c r="R8" s="42">
        <v>0</v>
      </c>
      <c r="S8" s="42">
        <v>18</v>
      </c>
      <c r="T8" s="35"/>
      <c r="U8" s="35"/>
      <c r="V8" s="41">
        <f t="shared" si="1"/>
        <v>18</v>
      </c>
    </row>
    <row r="9" spans="1:22" s="19" customFormat="1" ht="19.2" customHeight="1" thickBot="1" x14ac:dyDescent="0.4">
      <c r="A9" s="108" t="s">
        <v>26</v>
      </c>
      <c r="B9" s="109"/>
      <c r="C9" s="45">
        <f>SUM(C4:C8)</f>
        <v>273.85000000000002</v>
      </c>
      <c r="D9" s="45">
        <f>SUM(D4:D8)</f>
        <v>7.9319999999999995</v>
      </c>
      <c r="E9" s="45">
        <f t="shared" ref="E9:K9" si="2">SUM(E4:E8)</f>
        <v>1.03</v>
      </c>
      <c r="F9" s="45">
        <f t="shared" si="2"/>
        <v>16</v>
      </c>
      <c r="G9" s="45">
        <f t="shared" si="2"/>
        <v>80.349999999999994</v>
      </c>
      <c r="H9" s="45">
        <f t="shared" si="2"/>
        <v>2.81</v>
      </c>
      <c r="I9" s="45">
        <f t="shared" si="2"/>
        <v>11.97</v>
      </c>
      <c r="J9" s="45">
        <f t="shared" ref="J9" si="3">SUM(J4:J8)</f>
        <v>3.67</v>
      </c>
      <c r="K9" s="45">
        <f t="shared" si="2"/>
        <v>0</v>
      </c>
      <c r="L9" s="46">
        <f>SUM(L4:L8)</f>
        <v>397.61200000000008</v>
      </c>
      <c r="M9" s="47">
        <f>SUM(M4:M8)</f>
        <v>192</v>
      </c>
      <c r="N9" s="47">
        <f>SUM(N4:N8)</f>
        <v>8</v>
      </c>
      <c r="O9" s="47">
        <f t="shared" ref="O9:U9" si="4">SUM(O4:O8)</f>
        <v>5</v>
      </c>
      <c r="P9" s="47">
        <f t="shared" si="4"/>
        <v>22</v>
      </c>
      <c r="Q9" s="47">
        <f t="shared" si="4"/>
        <v>33</v>
      </c>
      <c r="R9" s="47">
        <f t="shared" si="4"/>
        <v>8</v>
      </c>
      <c r="S9" s="47">
        <f t="shared" si="4"/>
        <v>19</v>
      </c>
      <c r="T9" s="47">
        <f t="shared" ref="T9" si="5">SUM(T4:T8)</f>
        <v>4</v>
      </c>
      <c r="U9" s="47">
        <f t="shared" si="4"/>
        <v>0</v>
      </c>
      <c r="V9" s="48">
        <f>SUM(V4:V8)</f>
        <v>291</v>
      </c>
    </row>
    <row r="10" spans="1:22" ht="15.6" thickBot="1" x14ac:dyDescent="0.4">
      <c r="A10" s="113" t="s">
        <v>14</v>
      </c>
      <c r="B10" s="36" t="s">
        <v>5</v>
      </c>
      <c r="C10" s="49">
        <v>24.234000000000002</v>
      </c>
      <c r="D10" s="42">
        <v>5.08</v>
      </c>
      <c r="E10" s="42">
        <v>0</v>
      </c>
      <c r="F10" s="35"/>
      <c r="G10" s="35"/>
      <c r="H10" s="42">
        <v>0.15</v>
      </c>
      <c r="I10" s="42">
        <v>0</v>
      </c>
      <c r="J10" s="35"/>
      <c r="K10" s="35"/>
      <c r="L10" s="54">
        <f>SUM(C10:K10)</f>
        <v>29.463999999999999</v>
      </c>
      <c r="M10" s="42">
        <v>22</v>
      </c>
      <c r="N10" s="42">
        <v>7</v>
      </c>
      <c r="O10" s="49">
        <v>0</v>
      </c>
      <c r="P10" s="37"/>
      <c r="Q10" s="37"/>
      <c r="R10" s="52">
        <v>1</v>
      </c>
      <c r="S10" s="50">
        <v>0</v>
      </c>
      <c r="T10" s="37"/>
      <c r="U10" s="37"/>
      <c r="V10" s="53">
        <f>SUM(M10:U10)</f>
        <v>30</v>
      </c>
    </row>
    <row r="11" spans="1:22" ht="15.6" thickBot="1" x14ac:dyDescent="0.4">
      <c r="A11" s="114"/>
      <c r="B11" s="31" t="s">
        <v>7</v>
      </c>
      <c r="C11" s="42">
        <v>10.6</v>
      </c>
      <c r="D11" s="42">
        <v>53.4</v>
      </c>
      <c r="E11" s="42">
        <v>7.24</v>
      </c>
      <c r="F11" s="35"/>
      <c r="G11" s="42">
        <v>0</v>
      </c>
      <c r="H11" s="35"/>
      <c r="I11" s="35"/>
      <c r="J11" s="35"/>
      <c r="K11" s="35"/>
      <c r="L11" s="54">
        <f>SUM(C11:K11)</f>
        <v>71.239999999999995</v>
      </c>
      <c r="M11" s="17">
        <v>23</v>
      </c>
      <c r="N11" s="17">
        <v>47</v>
      </c>
      <c r="O11" s="42">
        <v>18</v>
      </c>
      <c r="P11" s="35"/>
      <c r="Q11" s="42">
        <v>0</v>
      </c>
      <c r="R11" s="35"/>
      <c r="S11" s="35"/>
      <c r="T11" s="35"/>
      <c r="U11" s="35"/>
      <c r="V11" s="53">
        <f t="shared" ref="V11:V14" si="6">SUM(M11:U11)</f>
        <v>88</v>
      </c>
    </row>
    <row r="12" spans="1:22" ht="15.6" thickBot="1" x14ac:dyDescent="0.4">
      <c r="A12" s="114"/>
      <c r="B12" s="31" t="s">
        <v>6</v>
      </c>
      <c r="C12" s="35"/>
      <c r="D12" s="35"/>
      <c r="E12" s="35"/>
      <c r="F12" s="42">
        <v>13.84</v>
      </c>
      <c r="G12" s="42">
        <v>0</v>
      </c>
      <c r="H12" s="42">
        <v>0.7</v>
      </c>
      <c r="I12" s="42">
        <v>0</v>
      </c>
      <c r="J12" s="42">
        <v>3.8</v>
      </c>
      <c r="K12" s="42">
        <v>0.25</v>
      </c>
      <c r="L12" s="54">
        <f>SUM(C12:K12)</f>
        <v>18.59</v>
      </c>
      <c r="M12" s="35"/>
      <c r="N12" s="35"/>
      <c r="O12" s="35"/>
      <c r="P12" s="42">
        <v>28</v>
      </c>
      <c r="Q12" s="42">
        <v>0</v>
      </c>
      <c r="R12" s="42">
        <v>3</v>
      </c>
      <c r="S12" s="42">
        <v>0</v>
      </c>
      <c r="T12" s="42">
        <v>2</v>
      </c>
      <c r="U12" s="42">
        <v>2</v>
      </c>
      <c r="V12" s="53">
        <f t="shared" si="6"/>
        <v>35</v>
      </c>
    </row>
    <row r="13" spans="1:22" ht="27" thickBot="1" x14ac:dyDescent="0.4">
      <c r="A13" s="114"/>
      <c r="B13" s="32" t="s">
        <v>12</v>
      </c>
      <c r="C13" s="42">
        <v>219.06</v>
      </c>
      <c r="D13" s="42">
        <v>21.23</v>
      </c>
      <c r="E13" s="42">
        <v>6.59</v>
      </c>
      <c r="F13" s="35"/>
      <c r="G13" s="35"/>
      <c r="H13" s="35"/>
      <c r="I13" s="35"/>
      <c r="J13" s="35"/>
      <c r="K13" s="35"/>
      <c r="L13" s="54">
        <f>SUM(C13:K13)</f>
        <v>246.88</v>
      </c>
      <c r="M13" s="42">
        <v>272</v>
      </c>
      <c r="N13" s="44">
        <v>35</v>
      </c>
      <c r="O13" s="44">
        <v>13</v>
      </c>
      <c r="P13" s="35"/>
      <c r="Q13" s="35"/>
      <c r="R13" s="35"/>
      <c r="S13" s="35"/>
      <c r="T13" s="35"/>
      <c r="U13" s="35"/>
      <c r="V13" s="53">
        <f t="shared" si="6"/>
        <v>320</v>
      </c>
    </row>
    <row r="14" spans="1:22" ht="22.5" customHeight="1" x14ac:dyDescent="0.35">
      <c r="A14" s="114"/>
      <c r="B14" s="32" t="s">
        <v>44</v>
      </c>
      <c r="C14" s="35"/>
      <c r="D14" s="35"/>
      <c r="E14" s="35"/>
      <c r="F14" s="35"/>
      <c r="G14" s="35"/>
      <c r="H14" s="42">
        <v>2.74</v>
      </c>
      <c r="I14" s="42">
        <v>0</v>
      </c>
      <c r="J14" s="35"/>
      <c r="K14" s="35"/>
      <c r="L14" s="54">
        <f>SUM(C14:K14)</f>
        <v>2.74</v>
      </c>
      <c r="M14" s="35"/>
      <c r="N14" s="35"/>
      <c r="O14" s="35"/>
      <c r="P14" s="35"/>
      <c r="Q14" s="35"/>
      <c r="R14" s="42">
        <v>8</v>
      </c>
      <c r="S14" s="42">
        <v>0</v>
      </c>
      <c r="T14" s="35"/>
      <c r="U14" s="35"/>
      <c r="V14" s="53">
        <f t="shared" si="6"/>
        <v>8</v>
      </c>
    </row>
    <row r="15" spans="1:22" s="6" customFormat="1" ht="21" customHeight="1" thickBot="1" x14ac:dyDescent="0.4">
      <c r="A15" s="108" t="s">
        <v>26</v>
      </c>
      <c r="B15" s="109"/>
      <c r="C15" s="55">
        <f>SUM(C10:C14)</f>
        <v>253.89400000000001</v>
      </c>
      <c r="D15" s="55">
        <f>SUM(D10:D14)</f>
        <v>79.709999999999994</v>
      </c>
      <c r="E15" s="55">
        <f>SUM(E10:E14)</f>
        <v>13.83</v>
      </c>
      <c r="F15" s="55">
        <f>SUM(F10:F14)</f>
        <v>13.84</v>
      </c>
      <c r="G15" s="55">
        <f t="shared" ref="G15:N15" si="7">SUM(G10:G14)</f>
        <v>0</v>
      </c>
      <c r="H15" s="55">
        <f>SUM(H10:H14)</f>
        <v>3.5900000000000003</v>
      </c>
      <c r="I15" s="55">
        <f t="shared" si="7"/>
        <v>0</v>
      </c>
      <c r="J15" s="55">
        <f t="shared" si="7"/>
        <v>3.8</v>
      </c>
      <c r="K15" s="55">
        <f t="shared" si="7"/>
        <v>0.25</v>
      </c>
      <c r="L15" s="46">
        <f>SUM(L10:L14)</f>
        <v>368.91399999999999</v>
      </c>
      <c r="M15" s="45">
        <f t="shared" si="7"/>
        <v>317</v>
      </c>
      <c r="N15" s="45">
        <f t="shared" si="7"/>
        <v>89</v>
      </c>
      <c r="O15" s="45">
        <f t="shared" ref="O15:U15" si="8">SUM(O10:O14)</f>
        <v>31</v>
      </c>
      <c r="P15" s="45">
        <f t="shared" si="8"/>
        <v>28</v>
      </c>
      <c r="Q15" s="45">
        <f t="shared" si="8"/>
        <v>0</v>
      </c>
      <c r="R15" s="45">
        <f t="shared" si="8"/>
        <v>12</v>
      </c>
      <c r="S15" s="45">
        <f t="shared" si="8"/>
        <v>0</v>
      </c>
      <c r="T15" s="45">
        <f t="shared" ref="T15" si="9">SUM(T10:T14)</f>
        <v>2</v>
      </c>
      <c r="U15" s="45">
        <f t="shared" si="8"/>
        <v>2</v>
      </c>
      <c r="V15" s="56">
        <f>SUM(V10:V14)</f>
        <v>481</v>
      </c>
    </row>
    <row r="16" spans="1:22" ht="15.6" thickBot="1" x14ac:dyDescent="0.4">
      <c r="A16" s="113" t="s">
        <v>15</v>
      </c>
      <c r="B16" s="36" t="s">
        <v>5</v>
      </c>
      <c r="C16" s="49">
        <v>8.5399999999999991</v>
      </c>
      <c r="D16" s="49">
        <v>0.57999999999999996</v>
      </c>
      <c r="E16" s="49">
        <v>0</v>
      </c>
      <c r="F16" s="37"/>
      <c r="G16" s="37"/>
      <c r="H16" s="50">
        <v>6.39</v>
      </c>
      <c r="I16" s="50">
        <v>1.35</v>
      </c>
      <c r="J16" s="37"/>
      <c r="K16" s="37"/>
      <c r="L16" s="57">
        <f>SUM(C16:K16)</f>
        <v>16.86</v>
      </c>
      <c r="M16" s="50">
        <v>14</v>
      </c>
      <c r="N16" s="50">
        <v>1</v>
      </c>
      <c r="O16" s="50">
        <v>0</v>
      </c>
      <c r="P16" s="37"/>
      <c r="Q16" s="37"/>
      <c r="R16" s="49">
        <v>7</v>
      </c>
      <c r="S16" s="50">
        <v>1</v>
      </c>
      <c r="T16" s="37"/>
      <c r="U16" s="37"/>
      <c r="V16" s="53">
        <f>SUM(M16:U16)</f>
        <v>23</v>
      </c>
    </row>
    <row r="17" spans="1:22" ht="15.6" thickBot="1" x14ac:dyDescent="0.4">
      <c r="A17" s="114"/>
      <c r="B17" s="31" t="s">
        <v>7</v>
      </c>
      <c r="C17" s="42">
        <v>93.9</v>
      </c>
      <c r="D17" s="42">
        <v>119.1</v>
      </c>
      <c r="E17" s="42">
        <v>9.8699999999999992</v>
      </c>
      <c r="F17" s="35"/>
      <c r="G17" s="42">
        <v>0.64</v>
      </c>
      <c r="H17" s="35"/>
      <c r="I17" s="35"/>
      <c r="J17" s="35"/>
      <c r="K17" s="35"/>
      <c r="L17" s="58">
        <f t="shared" ref="L17:L20" si="10">SUM(C17:K17)</f>
        <v>223.51</v>
      </c>
      <c r="M17" s="42">
        <v>44</v>
      </c>
      <c r="N17" s="42">
        <v>140</v>
      </c>
      <c r="O17" s="42">
        <v>17</v>
      </c>
      <c r="P17" s="35"/>
      <c r="Q17" s="42">
        <v>1</v>
      </c>
      <c r="R17" s="35"/>
      <c r="S17" s="35"/>
      <c r="T17" s="35"/>
      <c r="U17" s="35"/>
      <c r="V17" s="53">
        <f t="shared" ref="V17:V20" si="11">SUM(M17:U17)</f>
        <v>202</v>
      </c>
    </row>
    <row r="18" spans="1:22" ht="15.6" thickBot="1" x14ac:dyDescent="0.4">
      <c r="A18" s="114"/>
      <c r="B18" s="31" t="s">
        <v>6</v>
      </c>
      <c r="C18" s="35"/>
      <c r="D18" s="35"/>
      <c r="E18" s="35"/>
      <c r="F18" s="42">
        <v>2.19</v>
      </c>
      <c r="G18" s="42">
        <v>0</v>
      </c>
      <c r="H18" s="42">
        <v>8.6999999999999993</v>
      </c>
      <c r="I18" s="42">
        <v>1.99</v>
      </c>
      <c r="J18" s="42">
        <v>5.71</v>
      </c>
      <c r="K18" s="73">
        <v>7.03</v>
      </c>
      <c r="L18" s="58">
        <f t="shared" si="10"/>
        <v>25.62</v>
      </c>
      <c r="M18" s="35"/>
      <c r="N18" s="35"/>
      <c r="O18" s="35"/>
      <c r="P18" s="44">
        <v>6</v>
      </c>
      <c r="Q18" s="42">
        <v>0</v>
      </c>
      <c r="R18" s="42">
        <v>13</v>
      </c>
      <c r="S18" s="42">
        <v>2</v>
      </c>
      <c r="T18" s="42">
        <v>6</v>
      </c>
      <c r="U18" s="42">
        <v>18</v>
      </c>
      <c r="V18" s="53">
        <f t="shared" si="11"/>
        <v>45</v>
      </c>
    </row>
    <row r="19" spans="1:22" ht="27" thickBot="1" x14ac:dyDescent="0.4">
      <c r="A19" s="114"/>
      <c r="B19" s="32" t="s">
        <v>12</v>
      </c>
      <c r="C19" s="42">
        <v>452</v>
      </c>
      <c r="D19" s="42">
        <v>118.4</v>
      </c>
      <c r="E19" s="42">
        <v>13.45</v>
      </c>
      <c r="F19" s="35"/>
      <c r="G19" s="35"/>
      <c r="H19" s="35"/>
      <c r="I19" s="35"/>
      <c r="J19" s="35"/>
      <c r="K19" s="35"/>
      <c r="L19" s="58">
        <f t="shared" si="10"/>
        <v>583.85</v>
      </c>
      <c r="M19" s="42">
        <v>469</v>
      </c>
      <c r="N19" s="42">
        <v>131</v>
      </c>
      <c r="O19" s="42">
        <v>31</v>
      </c>
      <c r="P19" s="35"/>
      <c r="Q19" s="35"/>
      <c r="R19" s="35"/>
      <c r="S19" s="35"/>
      <c r="T19" s="35"/>
      <c r="U19" s="35"/>
      <c r="V19" s="53">
        <f t="shared" si="11"/>
        <v>631</v>
      </c>
    </row>
    <row r="20" spans="1:22" ht="18" customHeight="1" x14ac:dyDescent="0.35">
      <c r="A20" s="114"/>
      <c r="B20" s="32" t="s">
        <v>44</v>
      </c>
      <c r="C20" s="35"/>
      <c r="D20" s="35"/>
      <c r="E20" s="35"/>
      <c r="F20" s="35"/>
      <c r="G20" s="35"/>
      <c r="H20" s="42">
        <v>25</v>
      </c>
      <c r="I20" s="42">
        <v>0.8</v>
      </c>
      <c r="J20" s="35"/>
      <c r="K20" s="35"/>
      <c r="L20" s="58">
        <f t="shared" si="10"/>
        <v>25.8</v>
      </c>
      <c r="M20" s="35"/>
      <c r="N20" s="35"/>
      <c r="O20" s="35"/>
      <c r="P20" s="35"/>
      <c r="Q20" s="35"/>
      <c r="R20" s="44">
        <v>48</v>
      </c>
      <c r="S20" s="44">
        <v>1</v>
      </c>
      <c r="T20" s="35"/>
      <c r="U20" s="35"/>
      <c r="V20" s="53">
        <f t="shared" si="11"/>
        <v>49</v>
      </c>
    </row>
    <row r="21" spans="1:22" s="19" customFormat="1" ht="22.2" customHeight="1" thickBot="1" x14ac:dyDescent="0.4">
      <c r="A21" s="108" t="s">
        <v>26</v>
      </c>
      <c r="B21" s="109"/>
      <c r="C21" s="45">
        <f>SUM(C16:C20)</f>
        <v>554.44000000000005</v>
      </c>
      <c r="D21" s="45">
        <f t="shared" ref="D21:K21" si="12">SUM(D16:D20)</f>
        <v>238.07999999999998</v>
      </c>
      <c r="E21" s="45">
        <f t="shared" si="12"/>
        <v>23.32</v>
      </c>
      <c r="F21" s="45">
        <f t="shared" si="12"/>
        <v>2.19</v>
      </c>
      <c r="G21" s="45">
        <f t="shared" si="12"/>
        <v>0.64</v>
      </c>
      <c r="H21" s="45">
        <f t="shared" si="12"/>
        <v>40.090000000000003</v>
      </c>
      <c r="I21" s="45">
        <f t="shared" si="12"/>
        <v>4.1399999999999997</v>
      </c>
      <c r="J21" s="45">
        <f t="shared" ref="J21" si="13">SUM(J16:J20)</f>
        <v>5.71</v>
      </c>
      <c r="K21" s="45">
        <f t="shared" si="12"/>
        <v>7.03</v>
      </c>
      <c r="L21" s="46">
        <f>SUM(L16:L20)</f>
        <v>875.64</v>
      </c>
      <c r="M21" s="45">
        <f>SUM(M16:M20)</f>
        <v>527</v>
      </c>
      <c r="N21" s="45">
        <f>SUM(N16:N20)</f>
        <v>272</v>
      </c>
      <c r="O21" s="45">
        <f t="shared" ref="O21:U21" si="14">SUM(O16:O20)</f>
        <v>48</v>
      </c>
      <c r="P21" s="45">
        <f t="shared" si="14"/>
        <v>6</v>
      </c>
      <c r="Q21" s="45">
        <f t="shared" si="14"/>
        <v>1</v>
      </c>
      <c r="R21" s="45">
        <f t="shared" si="14"/>
        <v>68</v>
      </c>
      <c r="S21" s="45">
        <f t="shared" si="14"/>
        <v>4</v>
      </c>
      <c r="T21" s="45">
        <f t="shared" ref="T21" si="15">SUM(T16:T20)</f>
        <v>6</v>
      </c>
      <c r="U21" s="45">
        <f t="shared" si="14"/>
        <v>18</v>
      </c>
      <c r="V21" s="59">
        <f>SUM(V16:V20)</f>
        <v>950</v>
      </c>
    </row>
    <row r="22" spans="1:22" ht="15.6" thickBot="1" x14ac:dyDescent="0.4">
      <c r="A22" s="113" t="s">
        <v>16</v>
      </c>
      <c r="B22" s="36" t="s">
        <v>5</v>
      </c>
      <c r="C22" s="49">
        <v>0</v>
      </c>
      <c r="D22" s="49">
        <v>0</v>
      </c>
      <c r="E22" s="49">
        <v>0</v>
      </c>
      <c r="F22" s="37"/>
      <c r="G22" s="37"/>
      <c r="H22" s="50">
        <v>0</v>
      </c>
      <c r="I22" s="42">
        <v>0</v>
      </c>
      <c r="J22" s="37"/>
      <c r="K22" s="37"/>
      <c r="L22" s="57">
        <f>SUM(C22:K22)</f>
        <v>0</v>
      </c>
      <c r="M22" s="38">
        <v>0</v>
      </c>
      <c r="N22" s="38"/>
      <c r="O22" s="49">
        <v>0</v>
      </c>
      <c r="P22" s="37"/>
      <c r="Q22" s="37"/>
      <c r="R22" s="42">
        <v>0</v>
      </c>
      <c r="S22" s="42">
        <v>0</v>
      </c>
      <c r="T22" s="37"/>
      <c r="U22" s="37"/>
      <c r="V22" s="53">
        <f>SUM(M22:U22)</f>
        <v>0</v>
      </c>
    </row>
    <row r="23" spans="1:22" ht="15.6" thickBot="1" x14ac:dyDescent="0.4">
      <c r="A23" s="114"/>
      <c r="B23" s="31" t="s">
        <v>7</v>
      </c>
      <c r="C23" s="42">
        <v>10</v>
      </c>
      <c r="D23" s="49">
        <v>0</v>
      </c>
      <c r="E23" s="42">
        <v>0</v>
      </c>
      <c r="F23" s="35"/>
      <c r="G23" s="42">
        <v>105.6</v>
      </c>
      <c r="H23" s="35"/>
      <c r="I23" s="35"/>
      <c r="J23" s="35"/>
      <c r="K23" s="35"/>
      <c r="L23" s="58">
        <f t="shared" ref="L23:L26" si="16">SUM(C23:K23)</f>
        <v>115.6</v>
      </c>
      <c r="M23" s="42">
        <v>1</v>
      </c>
      <c r="N23" s="38"/>
      <c r="O23" s="42">
        <v>0</v>
      </c>
      <c r="P23" s="35"/>
      <c r="Q23" s="42">
        <v>23</v>
      </c>
      <c r="R23" s="35"/>
      <c r="S23" s="35"/>
      <c r="T23" s="35"/>
      <c r="U23" s="35"/>
      <c r="V23" s="53">
        <f t="shared" ref="V23:V26" si="17">SUM(M23:U23)</f>
        <v>24</v>
      </c>
    </row>
    <row r="24" spans="1:22" ht="15.6" thickBot="1" x14ac:dyDescent="0.4">
      <c r="A24" s="114"/>
      <c r="B24" s="31" t="s">
        <v>6</v>
      </c>
      <c r="C24" s="35"/>
      <c r="D24" s="35"/>
      <c r="E24" s="35"/>
      <c r="F24" s="42">
        <v>0</v>
      </c>
      <c r="G24" s="42">
        <v>2.4</v>
      </c>
      <c r="H24" s="42">
        <v>0</v>
      </c>
      <c r="I24" s="42">
        <v>13</v>
      </c>
      <c r="J24" s="35"/>
      <c r="K24" s="44">
        <v>0</v>
      </c>
      <c r="L24" s="58">
        <f t="shared" si="16"/>
        <v>15.4</v>
      </c>
      <c r="M24" s="35"/>
      <c r="N24" s="35"/>
      <c r="O24" s="35"/>
      <c r="P24" s="42">
        <v>0</v>
      </c>
      <c r="Q24" s="42">
        <v>1</v>
      </c>
      <c r="R24" s="42">
        <v>0</v>
      </c>
      <c r="S24" s="42">
        <v>13</v>
      </c>
      <c r="T24" s="35"/>
      <c r="U24" s="42">
        <v>0</v>
      </c>
      <c r="V24" s="53">
        <f t="shared" si="17"/>
        <v>14</v>
      </c>
    </row>
    <row r="25" spans="1:22" ht="27" thickBot="1" x14ac:dyDescent="0.4">
      <c r="A25" s="114"/>
      <c r="B25" s="32" t="s">
        <v>12</v>
      </c>
      <c r="C25" s="49">
        <v>0</v>
      </c>
      <c r="D25" s="49">
        <v>0</v>
      </c>
      <c r="E25" s="42">
        <v>0</v>
      </c>
      <c r="F25" s="35"/>
      <c r="G25" s="35"/>
      <c r="H25" s="35"/>
      <c r="I25" s="35"/>
      <c r="J25" s="35"/>
      <c r="K25" s="35"/>
      <c r="L25" s="58">
        <f t="shared" si="16"/>
        <v>0</v>
      </c>
      <c r="M25" s="38">
        <v>0</v>
      </c>
      <c r="N25" s="38"/>
      <c r="O25" s="42">
        <v>0</v>
      </c>
      <c r="P25" s="35"/>
      <c r="Q25" s="35"/>
      <c r="R25" s="35"/>
      <c r="S25" s="35"/>
      <c r="T25" s="35"/>
      <c r="U25" s="35"/>
      <c r="V25" s="53">
        <f t="shared" si="17"/>
        <v>0</v>
      </c>
    </row>
    <row r="26" spans="1:22" x14ac:dyDescent="0.35">
      <c r="A26" s="114"/>
      <c r="B26" s="32" t="s">
        <v>44</v>
      </c>
      <c r="C26" s="35"/>
      <c r="D26" s="35"/>
      <c r="E26" s="35"/>
      <c r="F26" s="35"/>
      <c r="G26" s="35"/>
      <c r="H26" s="42">
        <v>0</v>
      </c>
      <c r="I26" s="42">
        <v>78.680000000000007</v>
      </c>
      <c r="J26" s="35"/>
      <c r="K26" s="35"/>
      <c r="L26" s="58">
        <f t="shared" si="16"/>
        <v>78.680000000000007</v>
      </c>
      <c r="M26" s="35"/>
      <c r="N26" s="35"/>
      <c r="O26" s="35"/>
      <c r="P26" s="35"/>
      <c r="Q26" s="35"/>
      <c r="R26" s="42">
        <v>0</v>
      </c>
      <c r="S26" s="42">
        <v>18</v>
      </c>
      <c r="T26" s="35"/>
      <c r="U26" s="35"/>
      <c r="V26" s="53">
        <f t="shared" si="17"/>
        <v>18</v>
      </c>
    </row>
    <row r="27" spans="1:22" s="19" customFormat="1" ht="21.6" customHeight="1" thickBot="1" x14ac:dyDescent="0.4">
      <c r="A27" s="108" t="s">
        <v>26</v>
      </c>
      <c r="B27" s="109"/>
      <c r="C27" s="45">
        <f>SUM(C22:C26)</f>
        <v>10</v>
      </c>
      <c r="D27" s="45">
        <f t="shared" ref="D27:K27" si="18">SUM(D22:D26)</f>
        <v>0</v>
      </c>
      <c r="E27" s="45">
        <f t="shared" si="18"/>
        <v>0</v>
      </c>
      <c r="F27" s="45">
        <f t="shared" si="18"/>
        <v>0</v>
      </c>
      <c r="G27" s="45">
        <f t="shared" si="18"/>
        <v>108</v>
      </c>
      <c r="H27" s="45">
        <f t="shared" si="18"/>
        <v>0</v>
      </c>
      <c r="I27" s="45">
        <f t="shared" si="18"/>
        <v>91.68</v>
      </c>
      <c r="J27" s="45">
        <f t="shared" ref="J27" si="19">SUM(J22:J26)</f>
        <v>0</v>
      </c>
      <c r="K27" s="45">
        <f t="shared" si="18"/>
        <v>0</v>
      </c>
      <c r="L27" s="46">
        <f>SUM(L22:L26)</f>
        <v>209.68</v>
      </c>
      <c r="M27" s="45">
        <f t="shared" ref="M27:U27" si="20">SUM(M22:M26)</f>
        <v>1</v>
      </c>
      <c r="N27" s="45">
        <f t="shared" si="20"/>
        <v>0</v>
      </c>
      <c r="O27" s="45">
        <f t="shared" si="20"/>
        <v>0</v>
      </c>
      <c r="P27" s="45">
        <f t="shared" si="20"/>
        <v>0</v>
      </c>
      <c r="Q27" s="45">
        <f t="shared" si="20"/>
        <v>24</v>
      </c>
      <c r="R27" s="45">
        <f t="shared" si="20"/>
        <v>0</v>
      </c>
      <c r="S27" s="45">
        <f t="shared" si="20"/>
        <v>31</v>
      </c>
      <c r="T27" s="45">
        <f t="shared" ref="T27" si="21">SUM(T22:T26)</f>
        <v>0</v>
      </c>
      <c r="U27" s="45">
        <f t="shared" si="20"/>
        <v>0</v>
      </c>
      <c r="V27" s="59">
        <f>SUM(V22:V26)</f>
        <v>56</v>
      </c>
    </row>
    <row r="28" spans="1:22" ht="15.75" customHeight="1" thickBot="1" x14ac:dyDescent="0.4">
      <c r="A28" s="113" t="s">
        <v>17</v>
      </c>
      <c r="B28" s="36" t="s">
        <v>5</v>
      </c>
      <c r="C28" s="49">
        <v>0</v>
      </c>
      <c r="D28" s="49">
        <v>0</v>
      </c>
      <c r="E28" s="49">
        <v>0</v>
      </c>
      <c r="F28" s="37"/>
      <c r="G28" s="37"/>
      <c r="H28" s="50">
        <v>0</v>
      </c>
      <c r="I28" s="50">
        <v>0</v>
      </c>
      <c r="J28" s="37"/>
      <c r="K28" s="37"/>
      <c r="L28" s="51">
        <f>SUM(C28:K28)</f>
        <v>0</v>
      </c>
      <c r="M28" s="38">
        <v>0</v>
      </c>
      <c r="N28" s="38"/>
      <c r="O28" s="49">
        <v>0</v>
      </c>
      <c r="P28" s="37"/>
      <c r="Q28" s="37"/>
      <c r="R28" s="42">
        <v>0</v>
      </c>
      <c r="S28" s="42">
        <v>0</v>
      </c>
      <c r="T28" s="37"/>
      <c r="U28" s="37"/>
      <c r="V28" s="53">
        <f>SUM(M28:U28)</f>
        <v>0</v>
      </c>
    </row>
    <row r="29" spans="1:22" ht="15.75" customHeight="1" thickBot="1" x14ac:dyDescent="0.4">
      <c r="A29" s="114"/>
      <c r="B29" s="31" t="s">
        <v>7</v>
      </c>
      <c r="C29" s="49">
        <v>0</v>
      </c>
      <c r="D29" s="49">
        <v>0</v>
      </c>
      <c r="E29" s="42">
        <v>0</v>
      </c>
      <c r="F29" s="35"/>
      <c r="G29" s="42">
        <v>72.2</v>
      </c>
      <c r="H29" s="35"/>
      <c r="I29" s="35"/>
      <c r="J29" s="35"/>
      <c r="K29" s="35"/>
      <c r="L29" s="54">
        <f>SUM(C29:K29)</f>
        <v>72.2</v>
      </c>
      <c r="M29" s="38">
        <v>0</v>
      </c>
      <c r="N29" s="38"/>
      <c r="O29" s="42">
        <v>0</v>
      </c>
      <c r="P29" s="35"/>
      <c r="Q29" s="42">
        <v>90</v>
      </c>
      <c r="R29" s="35"/>
      <c r="S29" s="35"/>
      <c r="T29" s="35"/>
      <c r="U29" s="35"/>
      <c r="V29" s="53">
        <f t="shared" ref="V29:V32" si="22">SUM(M29:U29)</f>
        <v>90</v>
      </c>
    </row>
    <row r="30" spans="1:22" ht="15.75" customHeight="1" thickBot="1" x14ac:dyDescent="0.4">
      <c r="A30" s="114"/>
      <c r="B30" s="31" t="s">
        <v>6</v>
      </c>
      <c r="C30" s="35"/>
      <c r="D30" s="35"/>
      <c r="E30" s="35"/>
      <c r="F30" s="42">
        <v>0</v>
      </c>
      <c r="G30" s="42">
        <v>0</v>
      </c>
      <c r="H30" s="42">
        <v>0</v>
      </c>
      <c r="I30" s="42">
        <v>4.95</v>
      </c>
      <c r="J30" s="35"/>
      <c r="K30" s="44">
        <v>0</v>
      </c>
      <c r="L30" s="54">
        <f t="shared" ref="L30:L32" si="23">SUM(C30:K30)</f>
        <v>4.95</v>
      </c>
      <c r="M30" s="35"/>
      <c r="N30" s="35"/>
      <c r="O30" s="35"/>
      <c r="P30" s="42">
        <v>0</v>
      </c>
      <c r="Q30" s="42">
        <v>0</v>
      </c>
      <c r="R30" s="42">
        <v>0</v>
      </c>
      <c r="S30" s="42">
        <v>6</v>
      </c>
      <c r="T30" s="35"/>
      <c r="U30" s="42">
        <v>0</v>
      </c>
      <c r="V30" s="53">
        <f t="shared" si="22"/>
        <v>6</v>
      </c>
    </row>
    <row r="31" spans="1:22" ht="24.6" customHeight="1" thickBot="1" x14ac:dyDescent="0.4">
      <c r="A31" s="114"/>
      <c r="B31" s="32" t="s">
        <v>12</v>
      </c>
      <c r="C31" s="49">
        <v>0</v>
      </c>
      <c r="D31" s="49">
        <v>0</v>
      </c>
      <c r="E31" s="42">
        <v>0</v>
      </c>
      <c r="F31" s="35"/>
      <c r="G31" s="35"/>
      <c r="H31" s="35"/>
      <c r="I31" s="35"/>
      <c r="J31" s="35"/>
      <c r="K31" s="35"/>
      <c r="L31" s="54">
        <f t="shared" si="23"/>
        <v>0</v>
      </c>
      <c r="M31" s="38">
        <v>0</v>
      </c>
      <c r="N31" s="38"/>
      <c r="O31" s="42">
        <v>0</v>
      </c>
      <c r="P31" s="35"/>
      <c r="Q31" s="35"/>
      <c r="R31" s="35"/>
      <c r="S31" s="35"/>
      <c r="T31" s="35"/>
      <c r="U31" s="35"/>
      <c r="V31" s="53">
        <f t="shared" si="22"/>
        <v>0</v>
      </c>
    </row>
    <row r="32" spans="1:22" ht="15.75" customHeight="1" x14ac:dyDescent="0.35">
      <c r="A32" s="114"/>
      <c r="B32" s="32" t="s">
        <v>44</v>
      </c>
      <c r="C32" s="35"/>
      <c r="D32" s="35"/>
      <c r="E32" s="35"/>
      <c r="F32" s="35"/>
      <c r="G32" s="35"/>
      <c r="H32" s="42">
        <v>0</v>
      </c>
      <c r="I32" s="42">
        <v>0</v>
      </c>
      <c r="J32" s="35"/>
      <c r="K32" s="35"/>
      <c r="L32" s="54">
        <f t="shared" si="23"/>
        <v>0</v>
      </c>
      <c r="M32" s="35"/>
      <c r="N32" s="35"/>
      <c r="O32" s="35"/>
      <c r="P32" s="35"/>
      <c r="Q32" s="35"/>
      <c r="R32" s="42">
        <v>0</v>
      </c>
      <c r="S32" s="42">
        <v>0</v>
      </c>
      <c r="T32" s="35"/>
      <c r="U32" s="35"/>
      <c r="V32" s="53">
        <f t="shared" si="22"/>
        <v>0</v>
      </c>
    </row>
    <row r="33" spans="1:22" s="19" customFormat="1" ht="22.2" customHeight="1" thickBot="1" x14ac:dyDescent="0.4">
      <c r="A33" s="108" t="s">
        <v>26</v>
      </c>
      <c r="B33" s="109"/>
      <c r="C33" s="45">
        <f>SUM(C28:C32)</f>
        <v>0</v>
      </c>
      <c r="D33" s="45">
        <f t="shared" ref="D33:L33" si="24">SUM(D28:D32)</f>
        <v>0</v>
      </c>
      <c r="E33" s="45">
        <f t="shared" si="24"/>
        <v>0</v>
      </c>
      <c r="F33" s="45">
        <f t="shared" si="24"/>
        <v>0</v>
      </c>
      <c r="G33" s="45">
        <f t="shared" si="24"/>
        <v>72.2</v>
      </c>
      <c r="H33" s="45">
        <f t="shared" si="24"/>
        <v>0</v>
      </c>
      <c r="I33" s="45">
        <f t="shared" si="24"/>
        <v>4.95</v>
      </c>
      <c r="J33" s="45">
        <f t="shared" ref="J33" si="25">SUM(J28:J32)</f>
        <v>0</v>
      </c>
      <c r="K33" s="45">
        <f t="shared" si="24"/>
        <v>0</v>
      </c>
      <c r="L33" s="46">
        <f t="shared" si="24"/>
        <v>77.150000000000006</v>
      </c>
      <c r="M33" s="45">
        <f>SUM(M28:M32)</f>
        <v>0</v>
      </c>
      <c r="N33" s="45">
        <f t="shared" ref="N33:U33" si="26">SUM(N28:N32)</f>
        <v>0</v>
      </c>
      <c r="O33" s="45">
        <f t="shared" si="26"/>
        <v>0</v>
      </c>
      <c r="P33" s="45">
        <f t="shared" si="26"/>
        <v>0</v>
      </c>
      <c r="Q33" s="45">
        <f t="shared" si="26"/>
        <v>90</v>
      </c>
      <c r="R33" s="45">
        <f t="shared" si="26"/>
        <v>0</v>
      </c>
      <c r="S33" s="45">
        <f t="shared" si="26"/>
        <v>6</v>
      </c>
      <c r="T33" s="45">
        <f t="shared" ref="T33" si="27">SUM(T28:T32)</f>
        <v>0</v>
      </c>
      <c r="U33" s="45">
        <f t="shared" si="26"/>
        <v>0</v>
      </c>
      <c r="V33" s="59">
        <f>SUM(V28:V32)</f>
        <v>96</v>
      </c>
    </row>
    <row r="34" spans="1:22" ht="15.6" thickBot="1" x14ac:dyDescent="0.4">
      <c r="A34" s="113" t="s">
        <v>18</v>
      </c>
      <c r="B34" s="36" t="s">
        <v>5</v>
      </c>
      <c r="C34" s="49">
        <v>0</v>
      </c>
      <c r="D34" s="49"/>
      <c r="E34" s="49">
        <v>0</v>
      </c>
      <c r="F34" s="37"/>
      <c r="G34" s="37"/>
      <c r="H34" s="49">
        <v>0</v>
      </c>
      <c r="I34" s="49">
        <v>0</v>
      </c>
      <c r="J34" s="37"/>
      <c r="K34" s="37"/>
      <c r="L34" s="57">
        <f>SUM(C34:K34)</f>
        <v>0</v>
      </c>
      <c r="M34" s="49">
        <v>0</v>
      </c>
      <c r="N34" s="49"/>
      <c r="O34" s="49">
        <v>0</v>
      </c>
      <c r="P34" s="37"/>
      <c r="Q34" s="37"/>
      <c r="R34" s="42">
        <v>0</v>
      </c>
      <c r="S34" s="52">
        <v>0</v>
      </c>
      <c r="T34" s="37"/>
      <c r="U34" s="37"/>
      <c r="V34" s="53">
        <f>SUM(M34:U34)</f>
        <v>0</v>
      </c>
    </row>
    <row r="35" spans="1:22" ht="15.6" thickBot="1" x14ac:dyDescent="0.4">
      <c r="A35" s="114"/>
      <c r="B35" s="31" t="s">
        <v>7</v>
      </c>
      <c r="C35" s="42">
        <v>2.5</v>
      </c>
      <c r="D35" s="42"/>
      <c r="E35" s="42">
        <v>0</v>
      </c>
      <c r="F35" s="35"/>
      <c r="G35" s="42">
        <v>38.869999999999997</v>
      </c>
      <c r="H35" s="35"/>
      <c r="I35" s="35"/>
      <c r="J35" s="35"/>
      <c r="K35" s="35"/>
      <c r="L35" s="58">
        <f t="shared" ref="L35:L38" si="28">SUM(C35:K35)</f>
        <v>41.37</v>
      </c>
      <c r="M35" s="42">
        <v>1</v>
      </c>
      <c r="N35" s="42"/>
      <c r="O35" s="42">
        <v>0</v>
      </c>
      <c r="P35" s="35"/>
      <c r="Q35" s="42">
        <v>11</v>
      </c>
      <c r="R35" s="35"/>
      <c r="S35" s="35"/>
      <c r="T35" s="35"/>
      <c r="U35" s="35"/>
      <c r="V35" s="53">
        <f t="shared" ref="V35:V38" si="29">SUM(M35:U35)</f>
        <v>12</v>
      </c>
    </row>
    <row r="36" spans="1:22" ht="15.6" thickBot="1" x14ac:dyDescent="0.4">
      <c r="A36" s="114"/>
      <c r="B36" s="31" t="s">
        <v>6</v>
      </c>
      <c r="C36" s="35"/>
      <c r="D36" s="35"/>
      <c r="E36" s="35"/>
      <c r="F36" s="42">
        <v>41.62</v>
      </c>
      <c r="G36" s="42">
        <v>0</v>
      </c>
      <c r="H36" s="42">
        <v>0.25</v>
      </c>
      <c r="I36" s="42">
        <v>0</v>
      </c>
      <c r="J36" s="35"/>
      <c r="K36" s="44">
        <v>0.3</v>
      </c>
      <c r="L36" s="58">
        <f t="shared" si="28"/>
        <v>42.169999999999995</v>
      </c>
      <c r="M36" s="35"/>
      <c r="N36" s="35"/>
      <c r="O36" s="35"/>
      <c r="P36" s="44">
        <v>53</v>
      </c>
      <c r="Q36" s="42">
        <v>0</v>
      </c>
      <c r="R36" s="42">
        <v>1</v>
      </c>
      <c r="S36" s="42">
        <v>0</v>
      </c>
      <c r="T36" s="35"/>
      <c r="U36" s="42">
        <v>1</v>
      </c>
      <c r="V36" s="53">
        <f t="shared" si="29"/>
        <v>55</v>
      </c>
    </row>
    <row r="37" spans="1:22" ht="27" thickBot="1" x14ac:dyDescent="0.4">
      <c r="A37" s="114"/>
      <c r="B37" s="32" t="s">
        <v>12</v>
      </c>
      <c r="C37" s="42">
        <v>2.14</v>
      </c>
      <c r="D37" s="42"/>
      <c r="E37" s="42">
        <v>0</v>
      </c>
      <c r="F37" s="35"/>
      <c r="G37" s="35"/>
      <c r="H37" s="35"/>
      <c r="I37" s="35"/>
      <c r="J37" s="35"/>
      <c r="K37" s="35"/>
      <c r="L37" s="58">
        <f t="shared" si="28"/>
        <v>2.14</v>
      </c>
      <c r="M37" s="42">
        <v>3</v>
      </c>
      <c r="N37" s="42"/>
      <c r="O37" s="42">
        <v>0</v>
      </c>
      <c r="P37" s="35"/>
      <c r="Q37" s="35"/>
      <c r="R37" s="35"/>
      <c r="S37" s="35"/>
      <c r="T37" s="35"/>
      <c r="U37" s="35"/>
      <c r="V37" s="53">
        <f t="shared" si="29"/>
        <v>3</v>
      </c>
    </row>
    <row r="38" spans="1:22" x14ac:dyDescent="0.35">
      <c r="A38" s="114"/>
      <c r="B38" s="32" t="s">
        <v>44</v>
      </c>
      <c r="C38" s="35"/>
      <c r="D38" s="35"/>
      <c r="E38" s="35"/>
      <c r="F38" s="35"/>
      <c r="G38" s="35"/>
      <c r="H38" s="42">
        <v>1.39</v>
      </c>
      <c r="I38" s="42">
        <v>0</v>
      </c>
      <c r="J38" s="35"/>
      <c r="K38" s="35"/>
      <c r="L38" s="58">
        <f t="shared" si="28"/>
        <v>1.39</v>
      </c>
      <c r="M38" s="35"/>
      <c r="N38" s="35"/>
      <c r="O38" s="35"/>
      <c r="P38" s="35"/>
      <c r="Q38" s="35"/>
      <c r="R38" s="42">
        <v>4</v>
      </c>
      <c r="S38" s="42">
        <v>0</v>
      </c>
      <c r="T38" s="35"/>
      <c r="U38" s="35"/>
      <c r="V38" s="53">
        <f t="shared" si="29"/>
        <v>4</v>
      </c>
    </row>
    <row r="39" spans="1:22" s="19" customFormat="1" ht="19.8" customHeight="1" thickBot="1" x14ac:dyDescent="0.4">
      <c r="A39" s="108" t="s">
        <v>26</v>
      </c>
      <c r="B39" s="109"/>
      <c r="C39" s="45">
        <f>SUM(C34:C38)</f>
        <v>4.6400000000000006</v>
      </c>
      <c r="D39" s="45">
        <f t="shared" ref="D39:K39" si="30">SUM(D34:D38)</f>
        <v>0</v>
      </c>
      <c r="E39" s="45">
        <f>SUM(E34:E38)</f>
        <v>0</v>
      </c>
      <c r="F39" s="45">
        <f t="shared" si="30"/>
        <v>41.62</v>
      </c>
      <c r="G39" s="45">
        <f t="shared" si="30"/>
        <v>38.869999999999997</v>
      </c>
      <c r="H39" s="45">
        <f t="shared" si="30"/>
        <v>1.64</v>
      </c>
      <c r="I39" s="45">
        <f t="shared" si="30"/>
        <v>0</v>
      </c>
      <c r="J39" s="45">
        <f t="shared" ref="J39" si="31">SUM(J34:J38)</f>
        <v>0</v>
      </c>
      <c r="K39" s="45">
        <f t="shared" si="30"/>
        <v>0.3</v>
      </c>
      <c r="L39" s="46">
        <f>SUM(C39:K39)</f>
        <v>87.07</v>
      </c>
      <c r="M39" s="45">
        <f>SUM(M34:M38)</f>
        <v>4</v>
      </c>
      <c r="N39" s="45">
        <f t="shared" ref="N39:U39" si="32">SUM(N34:N38)</f>
        <v>0</v>
      </c>
      <c r="O39" s="45">
        <f t="shared" si="32"/>
        <v>0</v>
      </c>
      <c r="P39" s="45">
        <f t="shared" si="32"/>
        <v>53</v>
      </c>
      <c r="Q39" s="45">
        <f t="shared" si="32"/>
        <v>11</v>
      </c>
      <c r="R39" s="45">
        <f t="shared" si="32"/>
        <v>5</v>
      </c>
      <c r="S39" s="45">
        <f t="shared" si="32"/>
        <v>0</v>
      </c>
      <c r="T39" s="45">
        <f t="shared" ref="T39" si="33">SUM(T34:T38)</f>
        <v>0</v>
      </c>
      <c r="U39" s="45">
        <f t="shared" si="32"/>
        <v>1</v>
      </c>
      <c r="V39" s="59">
        <f>SUM(V34:V38)</f>
        <v>74</v>
      </c>
    </row>
    <row r="40" spans="1:22" ht="15.6" thickBot="1" x14ac:dyDescent="0.4">
      <c r="A40" s="113" t="s">
        <v>19</v>
      </c>
      <c r="B40" s="36" t="s">
        <v>5</v>
      </c>
      <c r="C40" s="38">
        <v>0</v>
      </c>
      <c r="D40" s="38">
        <v>0</v>
      </c>
      <c r="E40" s="38">
        <v>0</v>
      </c>
      <c r="F40" s="38"/>
      <c r="G40" s="37"/>
      <c r="H40" s="38">
        <v>0</v>
      </c>
      <c r="I40" s="38">
        <v>0</v>
      </c>
      <c r="J40" s="37"/>
      <c r="K40" s="37"/>
      <c r="L40" s="38">
        <f>SUM(C40:K40)</f>
        <v>0</v>
      </c>
      <c r="M40" s="38">
        <v>0</v>
      </c>
      <c r="N40" s="38"/>
      <c r="O40" s="49">
        <v>0</v>
      </c>
      <c r="P40" s="37"/>
      <c r="Q40" s="37"/>
      <c r="R40" s="42">
        <v>0</v>
      </c>
      <c r="S40" s="52">
        <v>0</v>
      </c>
      <c r="T40" s="37"/>
      <c r="U40" s="37"/>
      <c r="V40" s="53">
        <f>SUM(M40:U40)</f>
        <v>0</v>
      </c>
    </row>
    <row r="41" spans="1:22" ht="15.6" thickBot="1" x14ac:dyDescent="0.4">
      <c r="A41" s="114"/>
      <c r="B41" s="31" t="s">
        <v>7</v>
      </c>
      <c r="C41" s="49">
        <v>0</v>
      </c>
      <c r="D41" s="49">
        <v>0</v>
      </c>
      <c r="E41" s="42">
        <v>0</v>
      </c>
      <c r="F41" s="35"/>
      <c r="G41" s="42">
        <v>91.88</v>
      </c>
      <c r="H41" s="35"/>
      <c r="I41" s="35"/>
      <c r="J41" s="35"/>
      <c r="K41" s="35"/>
      <c r="L41" s="58">
        <f t="shared" ref="L41:L44" si="34">SUM(C41:K41)</f>
        <v>91.88</v>
      </c>
      <c r="M41" s="38">
        <v>0</v>
      </c>
      <c r="N41" s="38"/>
      <c r="O41" s="42">
        <v>0</v>
      </c>
      <c r="P41" s="35"/>
      <c r="Q41" s="42">
        <v>88</v>
      </c>
      <c r="R41" s="35"/>
      <c r="S41" s="35"/>
      <c r="T41" s="35"/>
      <c r="U41" s="35"/>
      <c r="V41" s="53">
        <f t="shared" ref="V41:V44" si="35">SUM(M41:U41)</f>
        <v>88</v>
      </c>
    </row>
    <row r="42" spans="1:22" ht="15.6" thickBot="1" x14ac:dyDescent="0.4">
      <c r="A42" s="114"/>
      <c r="B42" s="31" t="s">
        <v>6</v>
      </c>
      <c r="C42" s="35"/>
      <c r="D42" s="35"/>
      <c r="E42" s="35"/>
      <c r="F42" s="42">
        <v>0</v>
      </c>
      <c r="G42" s="42">
        <v>30.94</v>
      </c>
      <c r="H42" s="42">
        <v>0</v>
      </c>
      <c r="I42" s="42">
        <v>18.8</v>
      </c>
      <c r="J42" s="35"/>
      <c r="K42" s="44">
        <v>0</v>
      </c>
      <c r="L42" s="58">
        <f t="shared" si="34"/>
        <v>49.74</v>
      </c>
      <c r="M42" s="35"/>
      <c r="N42" s="35"/>
      <c r="O42" s="35"/>
      <c r="P42" s="42">
        <v>0</v>
      </c>
      <c r="Q42" s="42">
        <v>10</v>
      </c>
      <c r="R42" s="42">
        <v>0</v>
      </c>
      <c r="S42" s="42">
        <v>8</v>
      </c>
      <c r="T42" s="35"/>
      <c r="U42" s="42">
        <v>0</v>
      </c>
      <c r="V42" s="53">
        <f t="shared" si="35"/>
        <v>18</v>
      </c>
    </row>
    <row r="43" spans="1:22" ht="27" thickBot="1" x14ac:dyDescent="0.4">
      <c r="A43" s="114"/>
      <c r="B43" s="32" t="s">
        <v>12</v>
      </c>
      <c r="C43" s="49">
        <v>0</v>
      </c>
      <c r="D43" s="49">
        <v>0</v>
      </c>
      <c r="E43" s="42">
        <v>0</v>
      </c>
      <c r="F43" s="35"/>
      <c r="G43" s="35"/>
      <c r="H43" s="35"/>
      <c r="I43" s="35"/>
      <c r="J43" s="35"/>
      <c r="K43" s="35"/>
      <c r="L43" s="58">
        <f t="shared" si="34"/>
        <v>0</v>
      </c>
      <c r="M43" s="38">
        <v>0</v>
      </c>
      <c r="N43" s="38"/>
      <c r="O43" s="42">
        <v>0</v>
      </c>
      <c r="P43" s="35"/>
      <c r="Q43" s="35"/>
      <c r="R43" s="35"/>
      <c r="S43" s="35"/>
      <c r="T43" s="35"/>
      <c r="U43" s="35"/>
      <c r="V43" s="53">
        <f t="shared" si="35"/>
        <v>0</v>
      </c>
    </row>
    <row r="44" spans="1:22" x14ac:dyDescent="0.35">
      <c r="A44" s="114"/>
      <c r="B44" s="32" t="s">
        <v>44</v>
      </c>
      <c r="C44" s="35"/>
      <c r="D44" s="35"/>
      <c r="E44" s="35"/>
      <c r="F44" s="35"/>
      <c r="G44" s="35"/>
      <c r="H44" s="42">
        <v>0</v>
      </c>
      <c r="I44" s="42">
        <v>7.95</v>
      </c>
      <c r="J44" s="35"/>
      <c r="K44" s="35"/>
      <c r="L44" s="58">
        <f t="shared" si="34"/>
        <v>7.95</v>
      </c>
      <c r="M44" s="35"/>
      <c r="N44" s="35"/>
      <c r="O44" s="35"/>
      <c r="P44" s="35"/>
      <c r="Q44" s="35"/>
      <c r="R44" s="42">
        <v>0</v>
      </c>
      <c r="S44" s="42">
        <v>10</v>
      </c>
      <c r="T44" s="35"/>
      <c r="U44" s="35"/>
      <c r="V44" s="53">
        <f t="shared" si="35"/>
        <v>10</v>
      </c>
    </row>
    <row r="45" spans="1:22" s="19" customFormat="1" ht="20.399999999999999" customHeight="1" thickBot="1" x14ac:dyDescent="0.4">
      <c r="A45" s="108" t="s">
        <v>27</v>
      </c>
      <c r="B45" s="109"/>
      <c r="C45" s="74">
        <f>SUM(C40:C44)</f>
        <v>0</v>
      </c>
      <c r="D45" s="74">
        <f>SUM(D40:D44)</f>
        <v>0</v>
      </c>
      <c r="E45" s="74">
        <f t="shared" ref="E45:K45" si="36">SUM(E40:E44)</f>
        <v>0</v>
      </c>
      <c r="F45" s="74">
        <f t="shared" si="36"/>
        <v>0</v>
      </c>
      <c r="G45" s="74">
        <f t="shared" si="36"/>
        <v>122.82</v>
      </c>
      <c r="H45" s="74">
        <f t="shared" si="36"/>
        <v>0</v>
      </c>
      <c r="I45" s="74">
        <f t="shared" si="36"/>
        <v>26.75</v>
      </c>
      <c r="J45" s="74">
        <f t="shared" ref="J45" si="37">SUM(J40:J44)</f>
        <v>0</v>
      </c>
      <c r="K45" s="74">
        <f t="shared" si="36"/>
        <v>0</v>
      </c>
      <c r="L45" s="46">
        <f>SUM(L40:L44)</f>
        <v>149.57</v>
      </c>
      <c r="M45" s="45">
        <f>SUM(M40:M44)</f>
        <v>0</v>
      </c>
      <c r="N45" s="45">
        <f t="shared" ref="N45:U45" si="38">SUM(N40:N44)</f>
        <v>0</v>
      </c>
      <c r="O45" s="45">
        <f t="shared" si="38"/>
        <v>0</v>
      </c>
      <c r="P45" s="45">
        <f t="shared" si="38"/>
        <v>0</v>
      </c>
      <c r="Q45" s="45">
        <f t="shared" si="38"/>
        <v>98</v>
      </c>
      <c r="R45" s="45">
        <f t="shared" si="38"/>
        <v>0</v>
      </c>
      <c r="S45" s="45">
        <f t="shared" si="38"/>
        <v>18</v>
      </c>
      <c r="T45" s="45">
        <f t="shared" ref="T45" si="39">SUM(T40:T44)</f>
        <v>0</v>
      </c>
      <c r="U45" s="45">
        <f t="shared" si="38"/>
        <v>0</v>
      </c>
      <c r="V45" s="59">
        <f>SUM(V40:V44)</f>
        <v>116</v>
      </c>
    </row>
    <row r="46" spans="1:22" ht="15.6" thickBot="1" x14ac:dyDescent="0.4">
      <c r="A46" s="113" t="s">
        <v>20</v>
      </c>
      <c r="B46" s="75" t="s">
        <v>5</v>
      </c>
      <c r="C46" s="81">
        <v>0</v>
      </c>
      <c r="D46" s="49"/>
      <c r="E46" s="49">
        <v>0</v>
      </c>
      <c r="F46" s="37"/>
      <c r="G46" s="37"/>
      <c r="H46" s="50">
        <v>0</v>
      </c>
      <c r="I46" s="50"/>
      <c r="J46" s="37"/>
      <c r="K46" s="82"/>
      <c r="L46" s="78">
        <f>SUM(C46:K46)</f>
        <v>0</v>
      </c>
      <c r="M46" s="38">
        <v>0</v>
      </c>
      <c r="N46" s="38"/>
      <c r="O46" s="49">
        <v>0</v>
      </c>
      <c r="P46" s="37"/>
      <c r="Q46" s="37"/>
      <c r="R46" s="42">
        <v>0</v>
      </c>
      <c r="S46" s="52">
        <v>0</v>
      </c>
      <c r="T46" s="37"/>
      <c r="U46" s="37"/>
      <c r="V46" s="53">
        <f>SUM(M46:U46)</f>
        <v>0</v>
      </c>
    </row>
    <row r="47" spans="1:22" ht="15.6" thickBot="1" x14ac:dyDescent="0.4">
      <c r="A47" s="114"/>
      <c r="B47" s="76" t="s">
        <v>7</v>
      </c>
      <c r="C47" s="83">
        <v>0</v>
      </c>
      <c r="D47" s="42"/>
      <c r="E47" s="42">
        <v>0</v>
      </c>
      <c r="F47" s="35"/>
      <c r="G47" s="42">
        <v>29.26</v>
      </c>
      <c r="H47" s="35"/>
      <c r="I47" s="35"/>
      <c r="J47" s="35"/>
      <c r="K47" s="84"/>
      <c r="L47" s="79">
        <f t="shared" ref="L47:L50" si="40">SUM(C47:K47)</f>
        <v>29.26</v>
      </c>
      <c r="M47" s="38">
        <v>0</v>
      </c>
      <c r="N47" s="38"/>
      <c r="O47" s="42">
        <v>0</v>
      </c>
      <c r="P47" s="35"/>
      <c r="Q47" s="42">
        <v>5</v>
      </c>
      <c r="R47" s="35"/>
      <c r="S47" s="35"/>
      <c r="T47" s="35"/>
      <c r="U47" s="35"/>
      <c r="V47" s="53">
        <f t="shared" ref="V47:V50" si="41">SUM(M47:U47)</f>
        <v>5</v>
      </c>
    </row>
    <row r="48" spans="1:22" ht="15.6" thickBot="1" x14ac:dyDescent="0.4">
      <c r="A48" s="114"/>
      <c r="B48" s="76" t="s">
        <v>6</v>
      </c>
      <c r="C48" s="85"/>
      <c r="D48" s="35"/>
      <c r="E48" s="35"/>
      <c r="F48" s="42">
        <v>0</v>
      </c>
      <c r="G48" s="42">
        <v>0</v>
      </c>
      <c r="H48" s="42">
        <v>0</v>
      </c>
      <c r="I48" s="42"/>
      <c r="J48" s="35"/>
      <c r="K48" s="91">
        <v>0</v>
      </c>
      <c r="L48" s="79">
        <f t="shared" si="40"/>
        <v>0</v>
      </c>
      <c r="M48" s="35"/>
      <c r="N48" s="35"/>
      <c r="O48" s="35"/>
      <c r="P48" s="42">
        <v>0</v>
      </c>
      <c r="Q48" s="42">
        <v>0</v>
      </c>
      <c r="R48" s="42">
        <v>0</v>
      </c>
      <c r="S48" s="42">
        <v>0</v>
      </c>
      <c r="T48" s="35"/>
      <c r="U48" s="42">
        <v>0</v>
      </c>
      <c r="V48" s="53">
        <f t="shared" si="41"/>
        <v>0</v>
      </c>
    </row>
    <row r="49" spans="1:22" ht="27" thickBot="1" x14ac:dyDescent="0.4">
      <c r="A49" s="114"/>
      <c r="B49" s="77" t="s">
        <v>12</v>
      </c>
      <c r="C49" s="83">
        <v>0</v>
      </c>
      <c r="D49" s="42"/>
      <c r="E49" s="42">
        <v>0</v>
      </c>
      <c r="F49" s="35"/>
      <c r="G49" s="35"/>
      <c r="H49" s="35"/>
      <c r="I49" s="35"/>
      <c r="J49" s="35"/>
      <c r="K49" s="84"/>
      <c r="L49" s="79">
        <f t="shared" si="40"/>
        <v>0</v>
      </c>
      <c r="M49" s="38">
        <v>0</v>
      </c>
      <c r="N49" s="38"/>
      <c r="O49" s="42">
        <v>0</v>
      </c>
      <c r="P49" s="35"/>
      <c r="Q49" s="35"/>
      <c r="R49" s="35"/>
      <c r="S49" s="35"/>
      <c r="T49" s="35"/>
      <c r="U49" s="35"/>
      <c r="V49" s="53">
        <f t="shared" si="41"/>
        <v>0</v>
      </c>
    </row>
    <row r="50" spans="1:22" x14ac:dyDescent="0.35">
      <c r="A50" s="114"/>
      <c r="B50" s="77" t="s">
        <v>44</v>
      </c>
      <c r="C50" s="85"/>
      <c r="D50" s="35"/>
      <c r="E50" s="35"/>
      <c r="F50" s="35"/>
      <c r="G50" s="35"/>
      <c r="H50" s="42">
        <v>0</v>
      </c>
      <c r="I50" s="42"/>
      <c r="J50" s="35"/>
      <c r="K50" s="84"/>
      <c r="L50" s="79">
        <f t="shared" si="40"/>
        <v>0</v>
      </c>
      <c r="M50" s="35"/>
      <c r="N50" s="35"/>
      <c r="O50" s="35"/>
      <c r="P50" s="35"/>
      <c r="Q50" s="35"/>
      <c r="R50" s="42">
        <v>0</v>
      </c>
      <c r="S50" s="42">
        <v>0</v>
      </c>
      <c r="T50" s="35"/>
      <c r="U50" s="35"/>
      <c r="V50" s="53">
        <f t="shared" si="41"/>
        <v>0</v>
      </c>
    </row>
    <row r="51" spans="1:22" s="19" customFormat="1" ht="20.399999999999999" customHeight="1" thickBot="1" x14ac:dyDescent="0.4">
      <c r="A51" s="108" t="s">
        <v>27</v>
      </c>
      <c r="B51" s="115"/>
      <c r="C51" s="86">
        <f>SUM(C46:C50)</f>
        <v>0</v>
      </c>
      <c r="D51" s="45">
        <f t="shared" ref="D51:K51" si="42">SUM(D46:D50)</f>
        <v>0</v>
      </c>
      <c r="E51" s="45">
        <f t="shared" si="42"/>
        <v>0</v>
      </c>
      <c r="F51" s="45">
        <f t="shared" si="42"/>
        <v>0</v>
      </c>
      <c r="G51" s="45">
        <f t="shared" si="42"/>
        <v>29.26</v>
      </c>
      <c r="H51" s="45">
        <f t="shared" si="42"/>
        <v>0</v>
      </c>
      <c r="I51" s="45">
        <f t="shared" si="42"/>
        <v>0</v>
      </c>
      <c r="J51" s="45">
        <f t="shared" ref="J51" si="43">SUM(J46:J50)</f>
        <v>0</v>
      </c>
      <c r="K51" s="87">
        <f t="shared" si="42"/>
        <v>0</v>
      </c>
      <c r="L51" s="80">
        <f>SUM(L46:L50)</f>
        <v>29.26</v>
      </c>
      <c r="M51" s="45">
        <f>SUM(M46:M50)</f>
        <v>0</v>
      </c>
      <c r="N51" s="45">
        <f t="shared" ref="N51:U51" si="44">SUM(N46:N50)</f>
        <v>0</v>
      </c>
      <c r="O51" s="45">
        <f t="shared" si="44"/>
        <v>0</v>
      </c>
      <c r="P51" s="45">
        <f t="shared" si="44"/>
        <v>0</v>
      </c>
      <c r="Q51" s="45">
        <f t="shared" si="44"/>
        <v>5</v>
      </c>
      <c r="R51" s="45">
        <f t="shared" si="44"/>
        <v>0</v>
      </c>
      <c r="S51" s="45">
        <f t="shared" si="44"/>
        <v>0</v>
      </c>
      <c r="T51" s="45">
        <f t="shared" ref="T51" si="45">SUM(T46:T50)</f>
        <v>0</v>
      </c>
      <c r="U51" s="45">
        <f t="shared" si="44"/>
        <v>0</v>
      </c>
      <c r="V51" s="59">
        <f>SUM(V46:V50)</f>
        <v>5</v>
      </c>
    </row>
    <row r="52" spans="1:22" ht="15.6" thickBot="1" x14ac:dyDescent="0.4">
      <c r="A52" s="113" t="s">
        <v>21</v>
      </c>
      <c r="B52" s="36" t="s">
        <v>5</v>
      </c>
      <c r="C52" s="50">
        <v>0</v>
      </c>
      <c r="D52" s="50">
        <v>0.02</v>
      </c>
      <c r="E52" s="50">
        <v>0</v>
      </c>
      <c r="F52" s="37"/>
      <c r="G52" s="37"/>
      <c r="H52" s="50">
        <v>0</v>
      </c>
      <c r="I52" s="50"/>
      <c r="J52" s="37"/>
      <c r="K52" s="37"/>
      <c r="L52" s="57">
        <f>SUM(C52:K52)</f>
        <v>0.02</v>
      </c>
      <c r="M52" s="49">
        <v>0</v>
      </c>
      <c r="N52" s="49">
        <v>2</v>
      </c>
      <c r="O52" s="49">
        <v>0</v>
      </c>
      <c r="P52" s="37"/>
      <c r="Q52" s="37"/>
      <c r="R52" s="49">
        <v>0</v>
      </c>
      <c r="S52" s="49">
        <v>0</v>
      </c>
      <c r="T52" s="37"/>
      <c r="U52" s="37"/>
      <c r="V52" s="53">
        <f>SUM(M52:U52)</f>
        <v>2</v>
      </c>
    </row>
    <row r="53" spans="1:22" ht="15.6" thickBot="1" x14ac:dyDescent="0.4">
      <c r="A53" s="114"/>
      <c r="B53" s="31" t="s">
        <v>7</v>
      </c>
      <c r="C53" s="42">
        <v>0</v>
      </c>
      <c r="D53" s="42">
        <v>1.78</v>
      </c>
      <c r="E53" s="42">
        <v>0.13</v>
      </c>
      <c r="F53" s="35"/>
      <c r="G53" s="42">
        <v>0</v>
      </c>
      <c r="H53" s="35"/>
      <c r="I53" s="35"/>
      <c r="J53" s="35"/>
      <c r="K53" s="35"/>
      <c r="L53" s="58">
        <f t="shared" ref="L53:L56" si="46">SUM(C53:K53)</f>
        <v>1.9100000000000001</v>
      </c>
      <c r="M53" s="42">
        <v>0</v>
      </c>
      <c r="N53" s="42">
        <v>4</v>
      </c>
      <c r="O53" s="42">
        <v>1</v>
      </c>
      <c r="P53" s="35"/>
      <c r="Q53" s="42">
        <v>0</v>
      </c>
      <c r="R53" s="35"/>
      <c r="S53" s="35"/>
      <c r="T53" s="35"/>
      <c r="U53" s="35"/>
      <c r="V53" s="53">
        <f t="shared" ref="V53:V56" si="47">SUM(M53:U53)</f>
        <v>5</v>
      </c>
    </row>
    <row r="54" spans="1:22" ht="15.6" thickBot="1" x14ac:dyDescent="0.4">
      <c r="A54" s="114"/>
      <c r="B54" s="31" t="s">
        <v>6</v>
      </c>
      <c r="C54" s="35"/>
      <c r="D54" s="35"/>
      <c r="E54" s="35"/>
      <c r="F54" s="42">
        <v>0.14000000000000001</v>
      </c>
      <c r="G54" s="42">
        <v>0</v>
      </c>
      <c r="H54" s="42">
        <v>0.14000000000000001</v>
      </c>
      <c r="I54" s="42"/>
      <c r="J54" s="35"/>
      <c r="K54" s="44">
        <v>0</v>
      </c>
      <c r="L54" s="58">
        <f t="shared" si="46"/>
        <v>0.28000000000000003</v>
      </c>
      <c r="M54" s="35"/>
      <c r="N54" s="35"/>
      <c r="O54" s="35"/>
      <c r="P54" s="42">
        <v>1</v>
      </c>
      <c r="Q54" s="42">
        <v>0</v>
      </c>
      <c r="R54" s="42">
        <v>1</v>
      </c>
      <c r="S54" s="42">
        <v>0</v>
      </c>
      <c r="T54" s="35"/>
      <c r="U54" s="42">
        <v>0</v>
      </c>
      <c r="V54" s="53">
        <f t="shared" si="47"/>
        <v>2</v>
      </c>
    </row>
    <row r="55" spans="1:22" ht="27" thickBot="1" x14ac:dyDescent="0.4">
      <c r="A55" s="114"/>
      <c r="B55" s="32" t="s">
        <v>12</v>
      </c>
      <c r="C55" s="42">
        <v>29.72</v>
      </c>
      <c r="D55" s="42">
        <v>5.65</v>
      </c>
      <c r="E55" s="42">
        <v>1.27</v>
      </c>
      <c r="F55" s="35"/>
      <c r="G55" s="35"/>
      <c r="H55" s="35"/>
      <c r="I55" s="35"/>
      <c r="J55" s="35"/>
      <c r="K55" s="35"/>
      <c r="L55" s="58">
        <f t="shared" si="46"/>
        <v>36.64</v>
      </c>
      <c r="M55" s="42">
        <v>15</v>
      </c>
      <c r="N55" s="42">
        <v>12</v>
      </c>
      <c r="O55" s="42">
        <v>2</v>
      </c>
      <c r="P55" s="35"/>
      <c r="Q55" s="35"/>
      <c r="R55" s="35"/>
      <c r="S55" s="35"/>
      <c r="T55" s="35"/>
      <c r="U55" s="35"/>
      <c r="V55" s="53">
        <f t="shared" si="47"/>
        <v>29</v>
      </c>
    </row>
    <row r="56" spans="1:22" x14ac:dyDescent="0.35">
      <c r="A56" s="114"/>
      <c r="B56" s="32" t="s">
        <v>44</v>
      </c>
      <c r="C56" s="35"/>
      <c r="D56" s="35"/>
      <c r="E56" s="35"/>
      <c r="F56" s="35"/>
      <c r="G56" s="35"/>
      <c r="H56" s="42">
        <v>0</v>
      </c>
      <c r="I56" s="42"/>
      <c r="J56" s="35"/>
      <c r="K56" s="35"/>
      <c r="L56" s="58">
        <f t="shared" si="46"/>
        <v>0</v>
      </c>
      <c r="M56" s="35"/>
      <c r="N56" s="35"/>
      <c r="O56" s="35"/>
      <c r="P56" s="35"/>
      <c r="Q56" s="35"/>
      <c r="R56" s="42">
        <v>0</v>
      </c>
      <c r="S56" s="42">
        <v>0</v>
      </c>
      <c r="T56" s="35"/>
      <c r="U56" s="35"/>
      <c r="V56" s="53">
        <f t="shared" si="47"/>
        <v>0</v>
      </c>
    </row>
    <row r="57" spans="1:22" s="6" customFormat="1" ht="22.8" customHeight="1" thickBot="1" x14ac:dyDescent="0.4">
      <c r="A57" s="108" t="s">
        <v>27</v>
      </c>
      <c r="B57" s="109"/>
      <c r="C57" s="45">
        <f t="shared" ref="C57:N57" si="48">SUM(C52:C56)</f>
        <v>29.72</v>
      </c>
      <c r="D57" s="45">
        <f t="shared" si="48"/>
        <v>7.45</v>
      </c>
      <c r="E57" s="45">
        <f t="shared" si="48"/>
        <v>1.4</v>
      </c>
      <c r="F57" s="45">
        <f t="shared" si="48"/>
        <v>0.14000000000000001</v>
      </c>
      <c r="G57" s="45">
        <f t="shared" si="48"/>
        <v>0</v>
      </c>
      <c r="H57" s="45">
        <f t="shared" si="48"/>
        <v>0.14000000000000001</v>
      </c>
      <c r="I57" s="45">
        <f t="shared" si="48"/>
        <v>0</v>
      </c>
      <c r="J57" s="45">
        <f t="shared" si="48"/>
        <v>0</v>
      </c>
      <c r="K57" s="45">
        <f t="shared" si="48"/>
        <v>0</v>
      </c>
      <c r="L57" s="80">
        <f t="shared" si="48"/>
        <v>38.85</v>
      </c>
      <c r="M57" s="45">
        <f t="shared" si="48"/>
        <v>15</v>
      </c>
      <c r="N57" s="45">
        <f t="shared" si="48"/>
        <v>18</v>
      </c>
      <c r="O57" s="45">
        <f t="shared" ref="O57:Q57" si="49">SUM(O52:O56)</f>
        <v>3</v>
      </c>
      <c r="P57" s="45">
        <f t="shared" si="49"/>
        <v>1</v>
      </c>
      <c r="Q57" s="45">
        <f t="shared" si="49"/>
        <v>0</v>
      </c>
      <c r="R57" s="45">
        <f t="shared" ref="R57:U57" si="50">SUM(R52:R56)</f>
        <v>1</v>
      </c>
      <c r="S57" s="45">
        <f t="shared" si="50"/>
        <v>0</v>
      </c>
      <c r="T57" s="45">
        <f t="shared" ref="T57" si="51">SUM(T52:T56)</f>
        <v>0</v>
      </c>
      <c r="U57" s="45">
        <f t="shared" si="50"/>
        <v>0</v>
      </c>
      <c r="V57" s="59">
        <f>SUM(V52:V56)</f>
        <v>38</v>
      </c>
    </row>
    <row r="58" spans="1:22" ht="15.6" thickBot="1" x14ac:dyDescent="0.4">
      <c r="A58" s="113" t="s">
        <v>22</v>
      </c>
      <c r="B58" s="36" t="s">
        <v>5</v>
      </c>
      <c r="C58" s="50">
        <v>0</v>
      </c>
      <c r="D58" s="50">
        <v>0</v>
      </c>
      <c r="E58" s="50">
        <v>0</v>
      </c>
      <c r="F58" s="37"/>
      <c r="G58" s="37"/>
      <c r="H58" s="50">
        <v>0</v>
      </c>
      <c r="I58" s="50"/>
      <c r="J58" s="37"/>
      <c r="K58" s="37"/>
      <c r="L58" s="57">
        <f>SUM(C58:K58)</f>
        <v>0</v>
      </c>
      <c r="M58" s="49">
        <v>0</v>
      </c>
      <c r="N58" s="49">
        <v>0</v>
      </c>
      <c r="O58" s="49">
        <v>0</v>
      </c>
      <c r="P58" s="37"/>
      <c r="Q58" s="37"/>
      <c r="R58" s="49">
        <v>0</v>
      </c>
      <c r="S58" s="49">
        <v>0</v>
      </c>
      <c r="T58" s="37"/>
      <c r="U58" s="37"/>
      <c r="V58" s="53">
        <f>SUM(M58:U58)</f>
        <v>0</v>
      </c>
    </row>
    <row r="59" spans="1:22" ht="15.6" thickBot="1" x14ac:dyDescent="0.4">
      <c r="A59" s="114"/>
      <c r="B59" s="31" t="s">
        <v>7</v>
      </c>
      <c r="C59" s="42">
        <v>0</v>
      </c>
      <c r="D59" s="42">
        <v>6.91</v>
      </c>
      <c r="E59" s="42">
        <v>3.16</v>
      </c>
      <c r="F59" s="35"/>
      <c r="G59" s="42">
        <v>0.7</v>
      </c>
      <c r="H59" s="35"/>
      <c r="I59" s="35"/>
      <c r="J59" s="35"/>
      <c r="K59" s="35"/>
      <c r="L59" s="58">
        <f t="shared" ref="L59:L62" si="52">SUM(C59:K59)</f>
        <v>10.77</v>
      </c>
      <c r="M59" s="42">
        <v>0</v>
      </c>
      <c r="N59" s="42">
        <v>21</v>
      </c>
      <c r="O59" s="42">
        <v>5</v>
      </c>
      <c r="P59" s="35"/>
      <c r="Q59" s="42">
        <v>1</v>
      </c>
      <c r="R59" s="35"/>
      <c r="S59" s="35"/>
      <c r="T59" s="35"/>
      <c r="U59" s="35"/>
      <c r="V59" s="53">
        <f t="shared" ref="V59:V62" si="53">SUM(M59:U59)</f>
        <v>27</v>
      </c>
    </row>
    <row r="60" spans="1:22" ht="15.6" thickBot="1" x14ac:dyDescent="0.4">
      <c r="A60" s="114"/>
      <c r="B60" s="31" t="s">
        <v>6</v>
      </c>
      <c r="C60" s="35"/>
      <c r="D60" s="35"/>
      <c r="E60" s="35"/>
      <c r="F60" s="42">
        <v>0</v>
      </c>
      <c r="G60" s="42">
        <v>0</v>
      </c>
      <c r="H60" s="42">
        <v>0</v>
      </c>
      <c r="I60" s="42"/>
      <c r="J60" s="35"/>
      <c r="K60" s="44">
        <v>0</v>
      </c>
      <c r="L60" s="58">
        <f>SUM(C60:K60)</f>
        <v>0</v>
      </c>
      <c r="M60" s="35"/>
      <c r="N60" s="35"/>
      <c r="O60" s="35"/>
      <c r="P60" s="42">
        <v>0</v>
      </c>
      <c r="Q60" s="42">
        <v>0</v>
      </c>
      <c r="R60" s="42">
        <v>0</v>
      </c>
      <c r="S60" s="42">
        <v>0</v>
      </c>
      <c r="T60" s="35"/>
      <c r="U60" s="42">
        <v>0</v>
      </c>
      <c r="V60" s="53">
        <f t="shared" si="53"/>
        <v>0</v>
      </c>
    </row>
    <row r="61" spans="1:22" ht="27" thickBot="1" x14ac:dyDescent="0.4">
      <c r="A61" s="114"/>
      <c r="B61" s="32" t="s">
        <v>12</v>
      </c>
      <c r="C61" s="42">
        <v>0</v>
      </c>
      <c r="D61" s="42">
        <v>0</v>
      </c>
      <c r="E61" s="42">
        <v>3</v>
      </c>
      <c r="F61" s="35"/>
      <c r="G61" s="35"/>
      <c r="H61" s="35"/>
      <c r="I61" s="35"/>
      <c r="J61" s="35"/>
      <c r="K61" s="35"/>
      <c r="L61" s="58">
        <f t="shared" si="52"/>
        <v>3</v>
      </c>
      <c r="M61" s="42">
        <v>0</v>
      </c>
      <c r="N61" s="42">
        <v>0</v>
      </c>
      <c r="O61" s="42">
        <v>1</v>
      </c>
      <c r="P61" s="35"/>
      <c r="Q61" s="35"/>
      <c r="R61" s="35"/>
      <c r="S61" s="35"/>
      <c r="T61" s="35"/>
      <c r="U61" s="35"/>
      <c r="V61" s="53">
        <f t="shared" si="53"/>
        <v>1</v>
      </c>
    </row>
    <row r="62" spans="1:22" x14ac:dyDescent="0.35">
      <c r="A62" s="114"/>
      <c r="B62" s="32" t="s">
        <v>44</v>
      </c>
      <c r="C62" s="35"/>
      <c r="D62" s="35"/>
      <c r="E62" s="35"/>
      <c r="F62" s="35"/>
      <c r="G62" s="35"/>
      <c r="H62" s="42">
        <v>0</v>
      </c>
      <c r="I62" s="42"/>
      <c r="J62" s="35"/>
      <c r="K62" s="35"/>
      <c r="L62" s="58">
        <f t="shared" si="52"/>
        <v>0</v>
      </c>
      <c r="M62" s="35"/>
      <c r="N62" s="35"/>
      <c r="O62" s="35"/>
      <c r="P62" s="35"/>
      <c r="Q62" s="35"/>
      <c r="R62" s="42">
        <v>0</v>
      </c>
      <c r="S62" s="42">
        <v>0</v>
      </c>
      <c r="T62" s="35"/>
      <c r="U62" s="35"/>
      <c r="V62" s="53">
        <f t="shared" si="53"/>
        <v>0</v>
      </c>
    </row>
    <row r="63" spans="1:22" s="11" customFormat="1" ht="21" customHeight="1" thickBot="1" x14ac:dyDescent="0.4">
      <c r="A63" s="116" t="s">
        <v>27</v>
      </c>
      <c r="B63" s="117"/>
      <c r="C63" s="60">
        <f>SUM(C58:C62)</f>
        <v>0</v>
      </c>
      <c r="D63" s="60">
        <f t="shared" ref="D63:K63" si="54">SUM(D58:D62)</f>
        <v>6.91</v>
      </c>
      <c r="E63" s="60">
        <f t="shared" si="54"/>
        <v>6.16</v>
      </c>
      <c r="F63" s="60">
        <f t="shared" si="54"/>
        <v>0</v>
      </c>
      <c r="G63" s="60">
        <f t="shared" si="54"/>
        <v>0.7</v>
      </c>
      <c r="H63" s="60">
        <f t="shared" si="54"/>
        <v>0</v>
      </c>
      <c r="I63" s="60">
        <f t="shared" si="54"/>
        <v>0</v>
      </c>
      <c r="J63" s="60">
        <f t="shared" ref="J63" si="55">SUM(J58:J62)</f>
        <v>0</v>
      </c>
      <c r="K63" s="60">
        <f t="shared" si="54"/>
        <v>0</v>
      </c>
      <c r="L63" s="61">
        <f>SUM(L58:L62)</f>
        <v>13.77</v>
      </c>
      <c r="M63" s="60">
        <f>SUM(M58:M62)</f>
        <v>0</v>
      </c>
      <c r="N63" s="60">
        <f t="shared" ref="N63:U63" si="56">SUM(N58:N62)</f>
        <v>21</v>
      </c>
      <c r="O63" s="60">
        <f t="shared" si="56"/>
        <v>6</v>
      </c>
      <c r="P63" s="60">
        <f t="shared" si="56"/>
        <v>0</v>
      </c>
      <c r="Q63" s="60">
        <f t="shared" si="56"/>
        <v>1</v>
      </c>
      <c r="R63" s="60">
        <f t="shared" si="56"/>
        <v>0</v>
      </c>
      <c r="S63" s="60">
        <f t="shared" si="56"/>
        <v>0</v>
      </c>
      <c r="T63" s="60">
        <f t="shared" ref="T63" si="57">SUM(T58:T62)</f>
        <v>0</v>
      </c>
      <c r="U63" s="60">
        <f t="shared" si="56"/>
        <v>0</v>
      </c>
      <c r="V63" s="62">
        <f>SUM(V58:V62)</f>
        <v>28</v>
      </c>
    </row>
    <row r="64" spans="1:22" s="33" customFormat="1" ht="27" customHeight="1" thickBot="1" x14ac:dyDescent="0.35">
      <c r="A64" s="111" t="s">
        <v>28</v>
      </c>
      <c r="B64" s="112"/>
      <c r="C64" s="72">
        <f>SUM(C9,C15,C21,C27,C33,C39,C45,C51,C57,C63)</f>
        <v>1126.5440000000003</v>
      </c>
      <c r="D64" s="72">
        <f t="shared" ref="D64:K64" si="58">SUM(D9,D15,D21,D27,D33,D39,D45,D51,D57,D63)</f>
        <v>340.08199999999999</v>
      </c>
      <c r="E64" s="72">
        <f>SUM(E9,E15,E21,E27,E33,E39,E45,E51,E57,E63)</f>
        <v>45.739999999999995</v>
      </c>
      <c r="F64" s="72">
        <f t="shared" si="58"/>
        <v>73.790000000000006</v>
      </c>
      <c r="G64" s="72">
        <f t="shared" si="58"/>
        <v>452.84</v>
      </c>
      <c r="H64" s="72">
        <f t="shared" si="58"/>
        <v>48.27</v>
      </c>
      <c r="I64" s="72">
        <f t="shared" si="58"/>
        <v>139.49</v>
      </c>
      <c r="J64" s="72">
        <f t="shared" si="58"/>
        <v>13.18</v>
      </c>
      <c r="K64" s="72">
        <f t="shared" si="58"/>
        <v>7.58</v>
      </c>
      <c r="L64" s="63">
        <f>SUM(L63,L57,L51,L45,L39,L33,L27,L21,L15,L9)</f>
        <v>2247.5159999999996</v>
      </c>
      <c r="M64" s="72">
        <f t="shared" ref="M64:U64" si="59">M63+M57+M51+M45+M39+M33+M27+M21+M15+M9</f>
        <v>1056</v>
      </c>
      <c r="N64" s="72">
        <f t="shared" si="59"/>
        <v>408</v>
      </c>
      <c r="O64" s="72">
        <f>O63+O57+O51+O45+O39+O33+O27+O21+O15+O9</f>
        <v>93</v>
      </c>
      <c r="P64" s="72">
        <f t="shared" si="59"/>
        <v>110</v>
      </c>
      <c r="Q64" s="72">
        <f>Q63+Q57+Q51+Q45+Q39+Q33+Q27+Q21+Q15+Q9</f>
        <v>263</v>
      </c>
      <c r="R64" s="72">
        <f t="shared" si="59"/>
        <v>94</v>
      </c>
      <c r="S64" s="72">
        <f t="shared" si="59"/>
        <v>78</v>
      </c>
      <c r="T64" s="72">
        <f t="shared" si="59"/>
        <v>12</v>
      </c>
      <c r="U64" s="72">
        <f t="shared" si="59"/>
        <v>21</v>
      </c>
      <c r="V64" s="64">
        <f>V63+V57+V51+V45+V39+V33+V27+V21+V15+V9</f>
        <v>2135</v>
      </c>
    </row>
    <row r="66" spans="2:3" x14ac:dyDescent="0.35">
      <c r="B66" s="15" t="s">
        <v>48</v>
      </c>
    </row>
    <row r="67" spans="2:3" x14ac:dyDescent="0.35">
      <c r="B67" s="15" t="s">
        <v>47</v>
      </c>
    </row>
    <row r="68" spans="2:3" ht="16.8" customHeight="1" x14ac:dyDescent="0.35">
      <c r="B68" s="12" t="s">
        <v>11</v>
      </c>
    </row>
    <row r="69" spans="2:3" x14ac:dyDescent="0.35">
      <c r="B69" s="13" t="s">
        <v>33</v>
      </c>
    </row>
    <row r="70" spans="2:3" x14ac:dyDescent="0.35">
      <c r="B70" s="14" t="s">
        <v>34</v>
      </c>
      <c r="C70" s="70"/>
    </row>
  </sheetData>
  <mergeCells count="26">
    <mergeCell ref="A1:V1"/>
    <mergeCell ref="A16:A20"/>
    <mergeCell ref="A21:B21"/>
    <mergeCell ref="B2:B3"/>
    <mergeCell ref="A2:A3"/>
    <mergeCell ref="M2:V2"/>
    <mergeCell ref="A9:B9"/>
    <mergeCell ref="A15:B15"/>
    <mergeCell ref="A10:A14"/>
    <mergeCell ref="A4:A8"/>
    <mergeCell ref="A27:B27"/>
    <mergeCell ref="C2:L2"/>
    <mergeCell ref="A64:B64"/>
    <mergeCell ref="A28:A32"/>
    <mergeCell ref="A33:B33"/>
    <mergeCell ref="A45:B45"/>
    <mergeCell ref="A51:B51"/>
    <mergeCell ref="A57:B57"/>
    <mergeCell ref="A63:B63"/>
    <mergeCell ref="A39:B39"/>
    <mergeCell ref="A58:A62"/>
    <mergeCell ref="A52:A56"/>
    <mergeCell ref="A46:A50"/>
    <mergeCell ref="A40:A44"/>
    <mergeCell ref="A34:A38"/>
    <mergeCell ref="A22:A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topLeftCell="A4" workbookViewId="0">
      <selection activeCell="E6" sqref="E6"/>
    </sheetView>
  </sheetViews>
  <sheetFormatPr defaultRowHeight="17.399999999999999" customHeight="1" x14ac:dyDescent="0.3"/>
  <cols>
    <col min="2" max="2" width="18.77734375" customWidth="1"/>
    <col min="3" max="3" width="26.77734375" customWidth="1"/>
    <col min="4" max="9" width="15.109375" customWidth="1"/>
    <col min="10" max="10" width="20.88671875" customWidth="1"/>
    <col min="11" max="11" width="24.5546875" customWidth="1"/>
  </cols>
  <sheetData>
    <row r="1" spans="1:10" ht="17.399999999999999" customHeight="1" thickBot="1" x14ac:dyDescent="0.4">
      <c r="A1" s="1"/>
      <c r="B1" s="1"/>
      <c r="C1" s="3"/>
      <c r="D1" s="3"/>
      <c r="E1" s="3"/>
      <c r="F1" s="3"/>
      <c r="G1" s="1"/>
      <c r="H1" s="1"/>
      <c r="I1" s="1"/>
      <c r="J1" s="1"/>
    </row>
    <row r="2" spans="1:10" ht="35.4" customHeight="1" x14ac:dyDescent="0.35">
      <c r="A2" s="1"/>
      <c r="B2" s="130" t="s">
        <v>52</v>
      </c>
      <c r="C2" s="131"/>
      <c r="D2" s="131"/>
      <c r="E2" s="131"/>
      <c r="F2" s="131"/>
      <c r="G2" s="131"/>
      <c r="H2" s="131"/>
      <c r="I2" s="131"/>
      <c r="J2" s="132"/>
    </row>
    <row r="3" spans="1:10" ht="35.4" customHeight="1" x14ac:dyDescent="0.35">
      <c r="A3" s="1"/>
      <c r="B3" s="134" t="s">
        <v>49</v>
      </c>
      <c r="C3" s="133" t="s">
        <v>37</v>
      </c>
      <c r="D3" s="135" t="s">
        <v>53</v>
      </c>
      <c r="E3" s="136"/>
      <c r="F3" s="137"/>
      <c r="G3" s="135" t="s">
        <v>54</v>
      </c>
      <c r="H3" s="136"/>
      <c r="I3" s="136"/>
      <c r="J3" s="92"/>
    </row>
    <row r="4" spans="1:10" ht="41.4" customHeight="1" x14ac:dyDescent="0.3">
      <c r="A4" s="5"/>
      <c r="B4" s="134"/>
      <c r="C4" s="133"/>
      <c r="D4" s="93" t="s">
        <v>35</v>
      </c>
      <c r="E4" s="94" t="s">
        <v>36</v>
      </c>
      <c r="F4" s="95" t="s">
        <v>39</v>
      </c>
      <c r="G4" s="93" t="s">
        <v>35</v>
      </c>
      <c r="H4" s="94" t="s">
        <v>36</v>
      </c>
      <c r="I4" s="95" t="s">
        <v>39</v>
      </c>
      <c r="J4" s="96" t="s">
        <v>32</v>
      </c>
    </row>
    <row r="5" spans="1:10" ht="17.399999999999999" customHeight="1" x14ac:dyDescent="0.35">
      <c r="A5" s="1"/>
      <c r="B5" s="128" t="s">
        <v>0</v>
      </c>
      <c r="C5" s="21" t="s">
        <v>10</v>
      </c>
      <c r="D5" s="9">
        <v>98</v>
      </c>
      <c r="E5" s="9">
        <v>225</v>
      </c>
      <c r="F5" s="9">
        <v>686</v>
      </c>
      <c r="G5" s="9">
        <v>22</v>
      </c>
      <c r="H5" s="9">
        <v>18</v>
      </c>
      <c r="I5" s="9">
        <v>7</v>
      </c>
      <c r="J5" s="99">
        <f>SUM(D5:I5)</f>
        <v>1056</v>
      </c>
    </row>
    <row r="6" spans="1:10" ht="17.399999999999999" customHeight="1" x14ac:dyDescent="0.35">
      <c r="A6" s="1"/>
      <c r="B6" s="128"/>
      <c r="C6" s="21" t="s">
        <v>29</v>
      </c>
      <c r="D6" s="9">
        <v>79700616</v>
      </c>
      <c r="E6" s="9">
        <v>68817136</v>
      </c>
      <c r="F6" s="9">
        <v>463681330</v>
      </c>
      <c r="G6" s="9">
        <v>1567705</v>
      </c>
      <c r="H6" s="9">
        <v>1455622</v>
      </c>
      <c r="I6" s="9">
        <v>620570</v>
      </c>
      <c r="J6" s="99">
        <f t="shared" ref="J6:J23" si="0">SUM(D6:I6)</f>
        <v>615842979</v>
      </c>
    </row>
    <row r="7" spans="1:10" ht="17.399999999999999" customHeight="1" x14ac:dyDescent="0.35">
      <c r="A7" s="10"/>
      <c r="B7" s="128" t="s">
        <v>1</v>
      </c>
      <c r="C7" s="21" t="s">
        <v>10</v>
      </c>
      <c r="D7" s="9">
        <v>51</v>
      </c>
      <c r="E7" s="9">
        <v>100</v>
      </c>
      <c r="F7" s="9">
        <v>138</v>
      </c>
      <c r="G7" s="9">
        <v>54</v>
      </c>
      <c r="H7" s="9">
        <v>54</v>
      </c>
      <c r="I7" s="9">
        <v>11</v>
      </c>
      <c r="J7" s="99">
        <f t="shared" si="0"/>
        <v>408</v>
      </c>
    </row>
    <row r="8" spans="1:10" ht="17.399999999999999" customHeight="1" x14ac:dyDescent="0.35">
      <c r="A8" s="10"/>
      <c r="B8" s="128"/>
      <c r="C8" s="21" t="s">
        <v>29</v>
      </c>
      <c r="D8" s="9">
        <v>11841569</v>
      </c>
      <c r="E8" s="9">
        <v>9368687</v>
      </c>
      <c r="F8" s="9">
        <v>26245570</v>
      </c>
      <c r="G8" s="9">
        <v>4436036</v>
      </c>
      <c r="H8" s="9">
        <v>3968649</v>
      </c>
      <c r="I8" s="9">
        <v>446450</v>
      </c>
      <c r="J8" s="99">
        <f t="shared" si="0"/>
        <v>56306961</v>
      </c>
    </row>
    <row r="9" spans="1:10" ht="17.399999999999999" customHeight="1" x14ac:dyDescent="0.35">
      <c r="A9" s="10"/>
      <c r="B9" s="128" t="s">
        <v>2</v>
      </c>
      <c r="C9" s="21" t="s">
        <v>10</v>
      </c>
      <c r="D9" s="9">
        <v>10</v>
      </c>
      <c r="E9" s="9">
        <v>16</v>
      </c>
      <c r="F9" s="9">
        <v>37</v>
      </c>
      <c r="G9" s="9">
        <v>14</v>
      </c>
      <c r="H9" s="9">
        <v>10</v>
      </c>
      <c r="I9" s="9">
        <v>6</v>
      </c>
      <c r="J9" s="99">
        <f t="shared" si="0"/>
        <v>93</v>
      </c>
    </row>
    <row r="10" spans="1:10" ht="17.399999999999999" customHeight="1" x14ac:dyDescent="0.35">
      <c r="A10" s="10"/>
      <c r="B10" s="128"/>
      <c r="C10" s="21" t="s">
        <v>29</v>
      </c>
      <c r="D10" s="9">
        <v>3287953</v>
      </c>
      <c r="E10" s="9">
        <v>1992087</v>
      </c>
      <c r="F10" s="9">
        <v>6247140</v>
      </c>
      <c r="G10" s="9">
        <v>689430</v>
      </c>
      <c r="H10" s="9">
        <v>662313</v>
      </c>
      <c r="I10" s="9">
        <v>146160</v>
      </c>
      <c r="J10" s="99">
        <f t="shared" si="0"/>
        <v>13025083</v>
      </c>
    </row>
    <row r="11" spans="1:10" ht="17.399999999999999" customHeight="1" x14ac:dyDescent="0.35">
      <c r="A11" s="1"/>
      <c r="B11" s="128" t="s">
        <v>3</v>
      </c>
      <c r="C11" s="21" t="s">
        <v>10</v>
      </c>
      <c r="D11" s="9">
        <v>5</v>
      </c>
      <c r="E11" s="9">
        <v>1</v>
      </c>
      <c r="F11" s="9">
        <v>66</v>
      </c>
      <c r="G11" s="9">
        <v>27</v>
      </c>
      <c r="H11" s="9">
        <v>6</v>
      </c>
      <c r="I11" s="9">
        <v>5</v>
      </c>
      <c r="J11" s="99">
        <f t="shared" si="0"/>
        <v>110</v>
      </c>
    </row>
    <row r="12" spans="1:10" ht="17.399999999999999" customHeight="1" x14ac:dyDescent="0.35">
      <c r="A12" s="1"/>
      <c r="B12" s="128"/>
      <c r="C12" s="21" t="s">
        <v>29</v>
      </c>
      <c r="D12" s="9">
        <v>374568</v>
      </c>
      <c r="E12" s="9">
        <v>108634</v>
      </c>
      <c r="F12" s="9">
        <v>5816350</v>
      </c>
      <c r="G12" s="9">
        <v>2218819</v>
      </c>
      <c r="H12" s="9">
        <v>153264</v>
      </c>
      <c r="I12" s="9">
        <v>438670</v>
      </c>
      <c r="J12" s="99">
        <f t="shared" si="0"/>
        <v>9110305</v>
      </c>
    </row>
    <row r="13" spans="1:10" ht="17.399999999999999" customHeight="1" x14ac:dyDescent="0.35">
      <c r="A13" s="1"/>
      <c r="B13" s="128" t="s">
        <v>4</v>
      </c>
      <c r="C13" s="21" t="s">
        <v>10</v>
      </c>
      <c r="D13" s="9">
        <v>3</v>
      </c>
      <c r="E13" s="9">
        <v>8</v>
      </c>
      <c r="F13" s="9">
        <v>20</v>
      </c>
      <c r="G13" s="9">
        <v>26</v>
      </c>
      <c r="H13" s="9">
        <v>153</v>
      </c>
      <c r="I13" s="9">
        <v>53</v>
      </c>
      <c r="J13" s="99">
        <f t="shared" si="0"/>
        <v>263</v>
      </c>
    </row>
    <row r="14" spans="1:10" ht="17.399999999999999" customHeight="1" x14ac:dyDescent="0.35">
      <c r="A14" s="1"/>
      <c r="B14" s="128"/>
      <c r="C14" s="21" t="s">
        <v>29</v>
      </c>
      <c r="D14" s="9">
        <v>135054</v>
      </c>
      <c r="E14" s="9">
        <v>274080</v>
      </c>
      <c r="F14" s="9">
        <v>1871010</v>
      </c>
      <c r="G14" s="9">
        <v>1181532</v>
      </c>
      <c r="H14" s="9">
        <v>3814132</v>
      </c>
      <c r="I14" s="9">
        <v>3207800</v>
      </c>
      <c r="J14" s="99">
        <f t="shared" si="0"/>
        <v>10483608</v>
      </c>
    </row>
    <row r="15" spans="1:10" ht="17.399999999999999" customHeight="1" x14ac:dyDescent="0.35">
      <c r="A15" s="1"/>
      <c r="B15" s="128" t="s">
        <v>40</v>
      </c>
      <c r="C15" s="21" t="s">
        <v>10</v>
      </c>
      <c r="D15" s="9">
        <v>3</v>
      </c>
      <c r="E15" s="9">
        <v>21</v>
      </c>
      <c r="F15" s="9">
        <v>57</v>
      </c>
      <c r="G15" s="9">
        <v>4</v>
      </c>
      <c r="H15" s="9">
        <v>6</v>
      </c>
      <c r="I15" s="9">
        <v>3</v>
      </c>
      <c r="J15" s="99">
        <f t="shared" si="0"/>
        <v>94</v>
      </c>
    </row>
    <row r="16" spans="1:10" ht="17.399999999999999" customHeight="1" x14ac:dyDescent="0.35">
      <c r="A16" s="1"/>
      <c r="B16" s="128"/>
      <c r="C16" s="21" t="s">
        <v>29</v>
      </c>
      <c r="D16" s="9">
        <v>203471</v>
      </c>
      <c r="E16" s="9">
        <v>1812360</v>
      </c>
      <c r="F16" s="9">
        <v>5866150</v>
      </c>
      <c r="G16" s="9">
        <v>102063</v>
      </c>
      <c r="H16" s="9">
        <v>865698</v>
      </c>
      <c r="I16" s="9">
        <v>289660</v>
      </c>
      <c r="J16" s="99">
        <f t="shared" si="0"/>
        <v>9139402</v>
      </c>
    </row>
    <row r="17" spans="1:10" ht="17.399999999999999" customHeight="1" x14ac:dyDescent="0.35">
      <c r="A17" s="1"/>
      <c r="B17" s="128" t="s">
        <v>41</v>
      </c>
      <c r="C17" s="21" t="s">
        <v>10</v>
      </c>
      <c r="D17" s="9">
        <v>1</v>
      </c>
      <c r="E17" s="9">
        <v>0</v>
      </c>
      <c r="F17" s="9">
        <v>7</v>
      </c>
      <c r="G17" s="9">
        <v>45</v>
      </c>
      <c r="H17" s="9">
        <v>10</v>
      </c>
      <c r="I17" s="9">
        <v>15</v>
      </c>
      <c r="J17" s="99">
        <f t="shared" si="0"/>
        <v>78</v>
      </c>
    </row>
    <row r="18" spans="1:10" ht="17.399999999999999" customHeight="1" x14ac:dyDescent="0.35">
      <c r="A18" s="1"/>
      <c r="B18" s="128"/>
      <c r="C18" s="21" t="s">
        <v>29</v>
      </c>
      <c r="D18" s="9">
        <v>29609</v>
      </c>
      <c r="E18" s="9">
        <v>0</v>
      </c>
      <c r="F18" s="9">
        <v>9250550</v>
      </c>
      <c r="G18" s="9">
        <v>4663433</v>
      </c>
      <c r="H18" s="9">
        <v>769211</v>
      </c>
      <c r="I18" s="9">
        <v>10044310</v>
      </c>
      <c r="J18" s="99">
        <f t="shared" si="0"/>
        <v>24757113</v>
      </c>
    </row>
    <row r="19" spans="1:10" ht="17.399999999999999" customHeight="1" x14ac:dyDescent="0.35">
      <c r="A19" s="1"/>
      <c r="B19" s="128" t="s">
        <v>42</v>
      </c>
      <c r="C19" s="21" t="s">
        <v>10</v>
      </c>
      <c r="D19" s="9">
        <v>0</v>
      </c>
      <c r="E19" s="9">
        <v>0</v>
      </c>
      <c r="F19" s="9">
        <v>0</v>
      </c>
      <c r="G19" s="9">
        <v>4</v>
      </c>
      <c r="H19" s="9">
        <v>3</v>
      </c>
      <c r="I19" s="9">
        <v>5</v>
      </c>
      <c r="J19" s="99">
        <f t="shared" si="0"/>
        <v>12</v>
      </c>
    </row>
    <row r="20" spans="1:10" ht="17.399999999999999" customHeight="1" x14ac:dyDescent="0.35">
      <c r="A20" s="1"/>
      <c r="B20" s="128"/>
      <c r="C20" s="21" t="s">
        <v>29</v>
      </c>
      <c r="D20" s="9">
        <v>0</v>
      </c>
      <c r="E20" s="9">
        <v>0</v>
      </c>
      <c r="F20" s="9">
        <v>0</v>
      </c>
      <c r="G20" s="9">
        <v>299528</v>
      </c>
      <c r="H20" s="9">
        <v>202560</v>
      </c>
      <c r="I20" s="9">
        <v>915310</v>
      </c>
      <c r="J20" s="99">
        <f t="shared" si="0"/>
        <v>1417398</v>
      </c>
    </row>
    <row r="21" spans="1:10" ht="17.399999999999999" customHeight="1" x14ac:dyDescent="0.35">
      <c r="A21" s="1"/>
      <c r="B21" s="128" t="s">
        <v>50</v>
      </c>
      <c r="C21" s="21" t="s">
        <v>10</v>
      </c>
      <c r="D21" s="9">
        <v>1</v>
      </c>
      <c r="E21" s="9">
        <v>0</v>
      </c>
      <c r="F21" s="9">
        <v>16</v>
      </c>
      <c r="G21" s="9">
        <v>4</v>
      </c>
      <c r="H21" s="9">
        <v>0</v>
      </c>
      <c r="I21" s="9">
        <v>0</v>
      </c>
      <c r="J21" s="99">
        <f t="shared" si="0"/>
        <v>21</v>
      </c>
    </row>
    <row r="22" spans="1:10" ht="17.399999999999999" customHeight="1" x14ac:dyDescent="0.35">
      <c r="A22" s="1"/>
      <c r="B22" s="128"/>
      <c r="C22" s="21" t="s">
        <v>29</v>
      </c>
      <c r="D22" s="9">
        <v>18000</v>
      </c>
      <c r="E22" s="9">
        <v>0</v>
      </c>
      <c r="F22" s="9">
        <v>682890</v>
      </c>
      <c r="G22" s="9">
        <v>78795</v>
      </c>
      <c r="H22" s="9">
        <v>0</v>
      </c>
      <c r="I22" s="9">
        <v>0</v>
      </c>
      <c r="J22" s="99">
        <f t="shared" si="0"/>
        <v>779685</v>
      </c>
    </row>
    <row r="23" spans="1:10" ht="27.6" customHeight="1" x14ac:dyDescent="0.35">
      <c r="A23" s="1"/>
      <c r="B23" s="129" t="s">
        <v>32</v>
      </c>
      <c r="C23" s="71" t="s">
        <v>10</v>
      </c>
      <c r="D23" s="97">
        <f>SUM(D5,D7,D9,D11,D13,D15,D17,D19,D21)</f>
        <v>172</v>
      </c>
      <c r="E23" s="97">
        <f t="shared" ref="E23:I23" si="1">SUM(E5,E7,E9,E11,E13,E15,E17,E19,E21)</f>
        <v>371</v>
      </c>
      <c r="F23" s="97">
        <f t="shared" si="1"/>
        <v>1027</v>
      </c>
      <c r="G23" s="97">
        <f t="shared" si="1"/>
        <v>200</v>
      </c>
      <c r="H23" s="97">
        <f t="shared" si="1"/>
        <v>260</v>
      </c>
      <c r="I23" s="97">
        <f t="shared" si="1"/>
        <v>105</v>
      </c>
      <c r="J23" s="100">
        <f t="shared" si="0"/>
        <v>2135</v>
      </c>
    </row>
    <row r="24" spans="1:10" ht="33" customHeight="1" x14ac:dyDescent="0.35">
      <c r="A24" s="1"/>
      <c r="B24" s="129"/>
      <c r="C24" s="71" t="s">
        <v>29</v>
      </c>
      <c r="D24" s="98">
        <f>SUM(D6,D8,D10,D12,D14,D16,D18,D20,D22)</f>
        <v>95590840</v>
      </c>
      <c r="E24" s="98">
        <f t="shared" ref="E24:I24" si="2">SUM(E6,E8,E10,E12,E14,E16,E18,E20,E22)</f>
        <v>82372984</v>
      </c>
      <c r="F24" s="98">
        <f t="shared" si="2"/>
        <v>519660990</v>
      </c>
      <c r="G24" s="98">
        <f t="shared" si="2"/>
        <v>15237341</v>
      </c>
      <c r="H24" s="98">
        <f t="shared" si="2"/>
        <v>11891449</v>
      </c>
      <c r="I24" s="98">
        <f t="shared" si="2"/>
        <v>16108930</v>
      </c>
      <c r="J24" s="100">
        <f>SUM(D24:I24)</f>
        <v>740862534</v>
      </c>
    </row>
  </sheetData>
  <mergeCells count="15">
    <mergeCell ref="B15:B16"/>
    <mergeCell ref="B17:B18"/>
    <mergeCell ref="B21:B22"/>
    <mergeCell ref="B23:B24"/>
    <mergeCell ref="B2:J2"/>
    <mergeCell ref="B5:B6"/>
    <mergeCell ref="B7:B8"/>
    <mergeCell ref="B9:B10"/>
    <mergeCell ref="B11:B12"/>
    <mergeCell ref="B13:B14"/>
    <mergeCell ref="B19:B20"/>
    <mergeCell ref="C3:C4"/>
    <mergeCell ref="B3:B4"/>
    <mergeCell ref="G3:I3"/>
    <mergeCell ref="D3:F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2022-04-19T14:30:22Z</dcterms:modified>
</cp:coreProperties>
</file>