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3588D129-134E-41B2-A10B-6CB92131D632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Ռիսկ, ապ.վճար, քանակ" sheetId="1" r:id="rId1"/>
    <sheet name="Մարզ, ռիսկ, մշակաբույս" sheetId="2" r:id="rId2"/>
    <sheet name="Ըստ ապահովագրականների" sheetId="3" r:id="rId3"/>
  </sheets>
  <calcPr calcId="179021"/>
</workbook>
</file>

<file path=xl/calcChain.xml><?xml version="1.0" encoding="utf-8"?>
<calcChain xmlns="http://schemas.openxmlformats.org/spreadsheetml/2006/main">
  <c r="H35" i="2" l="1"/>
  <c r="D6" i="2"/>
  <c r="G37" i="2"/>
  <c r="F37" i="2"/>
  <c r="E37" i="2"/>
  <c r="D37" i="2"/>
  <c r="C37" i="2"/>
  <c r="H36" i="2"/>
  <c r="G34" i="2"/>
  <c r="F34" i="2"/>
  <c r="E34" i="2"/>
  <c r="D34" i="2"/>
  <c r="C34" i="2"/>
  <c r="H33" i="2"/>
  <c r="H32" i="2"/>
  <c r="H34" i="2" s="1"/>
  <c r="G31" i="2"/>
  <c r="F31" i="2"/>
  <c r="E31" i="2"/>
  <c r="H30" i="2"/>
  <c r="H29" i="2"/>
  <c r="G28" i="2"/>
  <c r="H27" i="2"/>
  <c r="H26" i="2"/>
  <c r="G25" i="2"/>
  <c r="F25" i="2"/>
  <c r="E25" i="2"/>
  <c r="D25" i="2"/>
  <c r="C25" i="2"/>
  <c r="H24" i="2"/>
  <c r="H23" i="2"/>
  <c r="G22" i="2"/>
  <c r="F22" i="2"/>
  <c r="E22" i="2"/>
  <c r="H21" i="2"/>
  <c r="H20" i="2"/>
  <c r="G19" i="2"/>
  <c r="F19" i="2"/>
  <c r="E19" i="2"/>
  <c r="H18" i="2"/>
  <c r="H17" i="2"/>
  <c r="G16" i="2"/>
  <c r="F16" i="2"/>
  <c r="E16" i="2"/>
  <c r="D16" i="2"/>
  <c r="C16" i="2"/>
  <c r="H15" i="2"/>
  <c r="H14" i="2"/>
  <c r="H13" i="2"/>
  <c r="H12" i="2"/>
  <c r="G11" i="2"/>
  <c r="F11" i="2"/>
  <c r="E11" i="2"/>
  <c r="D11" i="2"/>
  <c r="C11" i="2"/>
  <c r="H10" i="2"/>
  <c r="H9" i="2"/>
  <c r="H8" i="2"/>
  <c r="H7" i="2"/>
  <c r="G6" i="2"/>
  <c r="F6" i="2"/>
  <c r="E6" i="2"/>
  <c r="C6" i="2"/>
  <c r="H5" i="2"/>
  <c r="H4" i="2"/>
  <c r="H6" i="2" s="1"/>
  <c r="H31" i="2" l="1"/>
  <c r="H16" i="2"/>
  <c r="H37" i="2"/>
  <c r="H28" i="2"/>
  <c r="H25" i="2"/>
  <c r="H22" i="2"/>
  <c r="H19" i="2"/>
  <c r="E38" i="2"/>
  <c r="H11" i="2"/>
  <c r="C38" i="2"/>
  <c r="D38" i="2"/>
  <c r="G38" i="2"/>
  <c r="F38" i="2"/>
  <c r="H38" i="2" l="1"/>
  <c r="F5" i="3"/>
  <c r="F7" i="3"/>
  <c r="F6" i="3"/>
  <c r="F4" i="3"/>
  <c r="H20" i="1" l="1"/>
  <c r="G20" i="1"/>
  <c r="F20" i="1"/>
  <c r="E20" i="1"/>
  <c r="D20" i="1"/>
  <c r="I12" i="1"/>
  <c r="I11" i="1"/>
  <c r="I10" i="1"/>
  <c r="I8" i="1"/>
  <c r="F9" i="1"/>
  <c r="H13" i="1"/>
  <c r="G13" i="1"/>
  <c r="H9" i="1"/>
  <c r="E9" i="1"/>
  <c r="D9" i="1"/>
  <c r="I16" i="1"/>
  <c r="I19" i="1"/>
  <c r="I18" i="1"/>
  <c r="D17" i="1"/>
  <c r="I17" i="1" s="1"/>
  <c r="I9" i="1" l="1"/>
  <c r="I13" i="1"/>
  <c r="N7" i="2"/>
  <c r="F21" i="1" l="1"/>
  <c r="M28" i="2" l="1"/>
  <c r="L28" i="2"/>
  <c r="K28" i="2"/>
  <c r="N20" i="2"/>
  <c r="N21" i="2"/>
  <c r="M11" i="2"/>
  <c r="L11" i="2"/>
  <c r="K11" i="2"/>
  <c r="J11" i="2"/>
  <c r="I11" i="2"/>
  <c r="M37" i="2"/>
  <c r="L37" i="2"/>
  <c r="K37" i="2"/>
  <c r="J37" i="2"/>
  <c r="I37" i="2"/>
  <c r="M34" i="2"/>
  <c r="L34" i="2"/>
  <c r="K34" i="2"/>
  <c r="J34" i="2"/>
  <c r="I34" i="2"/>
  <c r="M31" i="2"/>
  <c r="L31" i="2"/>
  <c r="K31" i="2"/>
  <c r="M25" i="2"/>
  <c r="L25" i="2"/>
  <c r="K25" i="2"/>
  <c r="J25" i="2"/>
  <c r="I25" i="2"/>
  <c r="M22" i="2"/>
  <c r="L22" i="2"/>
  <c r="K22" i="2"/>
  <c r="J16" i="2"/>
  <c r="K16" i="2"/>
  <c r="L16" i="2"/>
  <c r="M16" i="2"/>
  <c r="I16" i="2"/>
  <c r="N13" i="2"/>
  <c r="N14" i="2"/>
  <c r="N15" i="2"/>
  <c r="N12" i="2"/>
  <c r="N9" i="2"/>
  <c r="N10" i="2"/>
  <c r="N8" i="2"/>
  <c r="M19" i="2"/>
  <c r="L19" i="2"/>
  <c r="K19" i="2"/>
  <c r="I6" i="2"/>
  <c r="J6" i="2"/>
  <c r="K6" i="2"/>
  <c r="L6" i="2"/>
  <c r="M6" i="2"/>
  <c r="N24" i="2"/>
  <c r="N23" i="2"/>
  <c r="N36" i="2"/>
  <c r="N35" i="2"/>
  <c r="N32" i="2"/>
  <c r="N33" i="2"/>
  <c r="N27" i="2"/>
  <c r="N26" i="2"/>
  <c r="N29" i="2"/>
  <c r="N30" i="2"/>
  <c r="N18" i="2"/>
  <c r="N17" i="2"/>
  <c r="N5" i="2"/>
  <c r="N4" i="2"/>
  <c r="H23" i="1"/>
  <c r="H22" i="1"/>
  <c r="G23" i="1"/>
  <c r="G22" i="1"/>
  <c r="E23" i="1"/>
  <c r="F23" i="1"/>
  <c r="D23" i="1"/>
  <c r="E22" i="1"/>
  <c r="F22" i="1"/>
  <c r="D22" i="1"/>
  <c r="I15" i="1"/>
  <c r="I14" i="1"/>
  <c r="I7" i="1"/>
  <c r="I6" i="1"/>
  <c r="H21" i="1"/>
  <c r="G21" i="1"/>
  <c r="E21" i="1"/>
  <c r="D21" i="1"/>
  <c r="I5" i="1"/>
  <c r="I21" i="1" s="1"/>
  <c r="I4" i="1"/>
  <c r="I20" i="1" s="1"/>
  <c r="N6" i="2" l="1"/>
  <c r="N19" i="2"/>
  <c r="N28" i="2"/>
  <c r="N37" i="2"/>
  <c r="N25" i="2"/>
  <c r="I38" i="2"/>
  <c r="J38" i="2"/>
  <c r="L38" i="2"/>
  <c r="I23" i="1"/>
  <c r="I22" i="1"/>
  <c r="M38" i="2"/>
  <c r="K38" i="2"/>
  <c r="N22" i="2"/>
  <c r="N31" i="2"/>
  <c r="N34" i="2"/>
  <c r="N11" i="2"/>
  <c r="N16" i="2"/>
  <c r="N38" i="2" l="1"/>
</calcChain>
</file>

<file path=xl/sharedStrings.xml><?xml version="1.0" encoding="utf-8"?>
<sst xmlns="http://schemas.openxmlformats.org/spreadsheetml/2006/main" count="110" uniqueCount="43">
  <si>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</si>
  <si>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</si>
  <si>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</si>
  <si>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</si>
  <si>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</si>
  <si>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</si>
  <si>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</si>
  <si>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</si>
  <si>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 xml:space="preserve">Գարնանային ցրտահարում, կարկուտ և հրդեհ </t>
  </si>
  <si>
    <t>Ռիսկ/Մշակաբույս</t>
  </si>
  <si>
    <t>Պայմանագրերի քանակ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</si>
  <si>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</si>
  <si>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</si>
  <si>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</si>
  <si>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</si>
  <si>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</si>
  <si>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</si>
  <si>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</si>
  <si>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</si>
  <si>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</si>
  <si>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</si>
  <si>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</si>
  <si>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</si>
  <si>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</si>
  <si>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Ապահովագրության պայմանագրերի քանակ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</si>
  <si>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</si>
  <si>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</si>
  <si>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</si>
  <si>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</si>
  <si>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</si>
  <si>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</si>
  <si>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</si>
  <si>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Ընդամենը</t>
  </si>
  <si>
    <t>-</t>
  </si>
  <si>
    <t>Ըստ մարզի՝ ընդամենը ցուցանիշ</t>
  </si>
  <si>
    <t>Ըստ բոլոր մարզերի՝ ընդամենը ցուցանիշ</t>
  </si>
  <si>
    <t>Ռոսգոսստրախ Արմենիա</t>
  </si>
  <si>
    <t>Սիլ Ինշուրանս</t>
  </si>
  <si>
    <t>Ցուցանիշ</t>
  </si>
  <si>
    <t>Ապահովագրված օբյեկտի ընդհանուր մակերեսը (հա)</t>
  </si>
  <si>
    <t>Ինգո Արմենիա</t>
  </si>
  <si>
    <t>30/09/2019-15/05/2020թթ. ժամանակահատվածում կնքված պայմանագրերի քանակ և ապահովագրավճար՝ ըստ ապահովագրական ընկերությունների</t>
  </si>
  <si>
    <t>30/09/2019-15/05/2020թթ ժամանակահատվածում կնքված պայմանագրերի քանակ և ապահովագրավճար՝ ըստ ռիսկերի և մշակաբույսերի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</si>
</sst>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1" xfId="1" applyNumberFormat="1" applyFont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5" fontId="4" fillId="0" borderId="1" xfId="0" applyNumberFormat="1" applyFont="1" applyBorder="1"/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4" fillId="2" borderId="1" xfId="1" applyNumberFormat="1" applyFont="1" applyFill="1" applyBorder="1" applyAlignment="1"/>
    <xf numFmtId="165" fontId="6" fillId="4" borderId="12" xfId="0" applyNumberFormat="1" applyFont="1" applyFill="1" applyBorder="1"/>
    <xf numFmtId="165" fontId="4" fillId="0" borderId="14" xfId="0" applyNumberFormat="1" applyFont="1" applyBorder="1"/>
    <xf numFmtId="165" fontId="6" fillId="4" borderId="15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65" fontId="4" fillId="2" borderId="11" xfId="1" applyNumberFormat="1" applyFont="1" applyFill="1" applyBorder="1" applyAlignment="1"/>
    <xf numFmtId="165" fontId="4" fillId="0" borderId="11" xfId="0" applyNumberFormat="1" applyFont="1" applyBorder="1"/>
    <xf numFmtId="165" fontId="4" fillId="0" borderId="13" xfId="0" applyNumberFormat="1" applyFont="1" applyBorder="1"/>
    <xf numFmtId="0" fontId="3" fillId="0" borderId="16" xfId="0" applyFont="1" applyBorder="1" applyAlignment="1">
      <alignment vertical="center" wrapText="1"/>
    </xf>
    <xf numFmtId="165" fontId="4" fillId="0" borderId="8" xfId="0" applyNumberFormat="1" applyFont="1" applyBorder="1"/>
    <xf numFmtId="165" fontId="4" fillId="0" borderId="9" xfId="0" applyNumberFormat="1" applyFont="1" applyBorder="1"/>
    <xf numFmtId="165" fontId="6" fillId="4" borderId="10" xfId="0" applyNumberFormat="1" applyFont="1" applyFill="1" applyBorder="1"/>
    <xf numFmtId="0" fontId="5" fillId="0" borderId="21" xfId="0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right"/>
    </xf>
    <xf numFmtId="165" fontId="4" fillId="2" borderId="9" xfId="1" applyNumberFormat="1" applyFont="1" applyFill="1" applyBorder="1" applyAlignment="1"/>
    <xf numFmtId="165" fontId="4" fillId="0" borderId="10" xfId="1" applyNumberFormat="1" applyFont="1" applyBorder="1" applyAlignment="1">
      <alignment horizontal="right"/>
    </xf>
    <xf numFmtId="165" fontId="4" fillId="2" borderId="14" xfId="1" applyNumberFormat="1" applyFont="1" applyFill="1" applyBorder="1" applyAlignment="1"/>
    <xf numFmtId="165" fontId="4" fillId="2" borderId="8" xfId="1" applyNumberFormat="1" applyFont="1" applyFill="1" applyBorder="1" applyAlignment="1"/>
    <xf numFmtId="165" fontId="4" fillId="2" borderId="13" xfId="1" applyNumberFormat="1" applyFont="1" applyFill="1" applyBorder="1" applyAlignment="1"/>
    <xf numFmtId="165" fontId="4" fillId="2" borderId="9" xfId="1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4" borderId="0" xfId="0" applyFont="1" applyFill="1"/>
    <xf numFmtId="0" fontId="4" fillId="0" borderId="0" xfId="0" applyFont="1" applyFill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5" fontId="4" fillId="0" borderId="8" xfId="1" applyNumberFormat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165" fontId="4" fillId="0" borderId="1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vertical="center" wrapText="1"/>
    </xf>
    <xf numFmtId="165" fontId="4" fillId="0" borderId="13" xfId="1" applyNumberFormat="1" applyFont="1" applyFill="1" applyBorder="1" applyAlignment="1">
      <alignment horizontal="right"/>
    </xf>
    <xf numFmtId="165" fontId="4" fillId="0" borderId="14" xfId="1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/>
    <xf numFmtId="165" fontId="5" fillId="0" borderId="10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165" fontId="5" fillId="0" borderId="15" xfId="1" applyNumberFormat="1" applyFont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15" xfId="1" applyNumberFormat="1" applyFont="1" applyFill="1" applyBorder="1" applyAlignment="1">
      <alignment horizontal="right"/>
    </xf>
    <xf numFmtId="165" fontId="4" fillId="0" borderId="10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12" xfId="0" applyFont="1" applyFill="1" applyBorder="1" applyAlignment="1">
      <alignment horizontal="left" vertical="top" wrapText="1"/>
    </xf>
    <xf numFmtId="166" fontId="4" fillId="0" borderId="0" xfId="0" applyNumberFormat="1" applyFont="1"/>
    <xf numFmtId="166" fontId="6" fillId="0" borderId="0" xfId="0" applyNumberFormat="1" applyFont="1"/>
    <xf numFmtId="166" fontId="4" fillId="0" borderId="19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6" fillId="0" borderId="21" xfId="0" applyNumberFormat="1" applyFont="1" applyBorder="1" applyAlignment="1">
      <alignment vertical="center" wrapText="1"/>
    </xf>
    <xf numFmtId="166" fontId="4" fillId="0" borderId="25" xfId="0" applyNumberFormat="1" applyFont="1" applyFill="1" applyBorder="1"/>
    <xf numFmtId="166" fontId="4" fillId="0" borderId="4" xfId="0" applyNumberFormat="1" applyFont="1" applyFill="1" applyBorder="1"/>
    <xf numFmtId="166" fontId="4" fillId="2" borderId="4" xfId="1" applyNumberFormat="1" applyFont="1" applyFill="1" applyBorder="1" applyAlignment="1"/>
    <xf numFmtId="166" fontId="6" fillId="0" borderId="26" xfId="0" applyNumberFormat="1" applyFont="1" applyBorder="1" applyAlignment="1">
      <alignment horizontal="right"/>
    </xf>
    <xf numFmtId="166" fontId="4" fillId="2" borderId="11" xfId="1" applyNumberFormat="1" applyFont="1" applyFill="1" applyBorder="1" applyAlignment="1"/>
    <xf numFmtId="166" fontId="4" fillId="2" borderId="1" xfId="1" applyNumberFormat="1" applyFont="1" applyFill="1" applyBorder="1" applyAlignment="1"/>
    <xf numFmtId="166" fontId="4" fillId="0" borderId="1" xfId="0" applyNumberFormat="1" applyFont="1" applyFill="1" applyBorder="1"/>
    <xf numFmtId="166" fontId="6" fillId="0" borderId="12" xfId="0" applyNumberFormat="1" applyFont="1" applyBorder="1" applyAlignment="1">
      <alignment horizontal="right"/>
    </xf>
    <xf numFmtId="166" fontId="6" fillId="0" borderId="11" xfId="1" applyNumberFormat="1" applyFont="1" applyBorder="1"/>
    <xf numFmtId="166" fontId="6" fillId="0" borderId="1" xfId="1" applyNumberFormat="1" applyFont="1" applyBorder="1"/>
    <xf numFmtId="166" fontId="6" fillId="5" borderId="12" xfId="1" applyNumberFormat="1" applyFont="1" applyFill="1" applyBorder="1" applyAlignment="1">
      <alignment horizontal="right"/>
    </xf>
    <xf numFmtId="166" fontId="6" fillId="0" borderId="12" xfId="0" applyNumberFormat="1" applyFont="1" applyBorder="1"/>
    <xf numFmtId="166" fontId="4" fillId="0" borderId="11" xfId="0" applyNumberFormat="1" applyFont="1" applyFill="1" applyBorder="1"/>
    <xf numFmtId="166" fontId="6" fillId="0" borderId="11" xfId="0" applyNumberFormat="1" applyFont="1" applyBorder="1"/>
    <xf numFmtId="166" fontId="6" fillId="0" borderId="1" xfId="0" applyNumberFormat="1" applyFont="1" applyBorder="1"/>
    <xf numFmtId="166" fontId="6" fillId="5" borderId="12" xfId="0" applyNumberFormat="1" applyFont="1" applyFill="1" applyBorder="1"/>
    <xf numFmtId="166" fontId="5" fillId="0" borderId="11" xfId="0" applyNumberFormat="1" applyFont="1" applyBorder="1"/>
    <xf numFmtId="166" fontId="5" fillId="0" borderId="1" xfId="0" applyNumberFormat="1" applyFont="1" applyBorder="1"/>
    <xf numFmtId="166" fontId="6" fillId="0" borderId="12" xfId="0" applyNumberFormat="1" applyFont="1" applyFill="1" applyBorder="1"/>
    <xf numFmtId="166" fontId="4" fillId="0" borderId="1" xfId="0" applyNumberFormat="1" applyFont="1" applyBorder="1"/>
    <xf numFmtId="166" fontId="6" fillId="2" borderId="11" xfId="1" applyNumberFormat="1" applyFont="1" applyFill="1" applyBorder="1" applyAlignment="1"/>
    <xf numFmtId="166" fontId="6" fillId="2" borderId="1" xfId="1" applyNumberFormat="1" applyFont="1" applyFill="1" applyBorder="1" applyAlignment="1"/>
    <xf numFmtId="166" fontId="5" fillId="2" borderId="11" xfId="1" applyNumberFormat="1" applyFont="1" applyFill="1" applyBorder="1" applyAlignment="1"/>
    <xf numFmtId="166" fontId="5" fillId="2" borderId="1" xfId="1" applyNumberFormat="1" applyFont="1" applyFill="1" applyBorder="1" applyAlignment="1"/>
    <xf numFmtId="166" fontId="11" fillId="0" borderId="11" xfId="0" applyNumberFormat="1" applyFont="1" applyBorder="1"/>
    <xf numFmtId="166" fontId="11" fillId="0" borderId="1" xfId="0" applyNumberFormat="1" applyFont="1" applyBorder="1"/>
    <xf numFmtId="166" fontId="11" fillId="5" borderId="12" xfId="0" applyNumberFormat="1" applyFont="1" applyFill="1" applyBorder="1"/>
    <xf numFmtId="166" fontId="6" fillId="0" borderId="13" xfId="0" applyNumberFormat="1" applyFont="1" applyBorder="1"/>
    <xf numFmtId="166" fontId="6" fillId="0" borderId="14" xfId="0" applyNumberFormat="1" applyFont="1" applyBorder="1"/>
    <xf numFmtId="166" fontId="6" fillId="4" borderId="15" xfId="0" applyNumberFormat="1" applyFont="1" applyFill="1" applyBorder="1"/>
    <xf numFmtId="1" fontId="4" fillId="0" borderId="0" xfId="0" applyNumberFormat="1" applyFont="1"/>
    <xf numFmtId="1" fontId="7" fillId="0" borderId="3" xfId="1" applyNumberFormat="1" applyFont="1" applyBorder="1"/>
    <xf numFmtId="1" fontId="4" fillId="0" borderId="1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7" fillId="0" borderId="21" xfId="1" applyNumberFormat="1" applyFont="1" applyBorder="1" applyAlignment="1">
      <alignment vertical="center" wrapText="1"/>
    </xf>
    <xf numFmtId="1" fontId="4" fillId="0" borderId="25" xfId="0" applyNumberFormat="1" applyFont="1" applyFill="1" applyBorder="1"/>
    <xf numFmtId="1" fontId="4" fillId="0" borderId="4" xfId="0" applyNumberFormat="1" applyFont="1" applyFill="1" applyBorder="1"/>
    <xf numFmtId="1" fontId="4" fillId="2" borderId="4" xfId="1" applyNumberFormat="1" applyFont="1" applyFill="1" applyBorder="1" applyAlignment="1"/>
    <xf numFmtId="1" fontId="7" fillId="0" borderId="26" xfId="1" applyNumberFormat="1" applyFont="1" applyBorder="1"/>
    <xf numFmtId="1" fontId="4" fillId="2" borderId="11" xfId="1" applyNumberFormat="1" applyFont="1" applyFill="1" applyBorder="1" applyAlignment="1"/>
    <xf numFmtId="1" fontId="4" fillId="2" borderId="1" xfId="1" applyNumberFormat="1" applyFont="1" applyFill="1" applyBorder="1" applyAlignment="1"/>
    <xf numFmtId="1" fontId="4" fillId="0" borderId="1" xfId="0" applyNumberFormat="1" applyFont="1" applyFill="1" applyBorder="1"/>
    <xf numFmtId="1" fontId="7" fillId="0" borderId="12" xfId="1" applyNumberFormat="1" applyFont="1" applyBorder="1"/>
    <xf numFmtId="1" fontId="5" fillId="0" borderId="11" xfId="1" applyNumberFormat="1" applyFont="1" applyBorder="1"/>
    <xf numFmtId="1" fontId="5" fillId="0" borderId="1" xfId="1" applyNumberFormat="1" applyFont="1" applyBorder="1"/>
    <xf numFmtId="1" fontId="5" fillId="5" borderId="12" xfId="1" applyNumberFormat="1" applyFont="1" applyFill="1" applyBorder="1"/>
    <xf numFmtId="1" fontId="4" fillId="0" borderId="11" xfId="0" applyNumberFormat="1" applyFont="1" applyFill="1" applyBorder="1"/>
    <xf numFmtId="1" fontId="6" fillId="0" borderId="11" xfId="0" applyNumberFormat="1" applyFont="1" applyBorder="1"/>
    <xf numFmtId="1" fontId="6" fillId="0" borderId="1" xfId="0" applyNumberFormat="1" applyFont="1" applyBorder="1"/>
    <xf numFmtId="1" fontId="5" fillId="0" borderId="11" xfId="0" applyNumberFormat="1" applyFont="1" applyBorder="1"/>
    <xf numFmtId="1" fontId="5" fillId="0" borderId="1" xfId="0" applyNumberFormat="1" applyFont="1" applyBorder="1"/>
    <xf numFmtId="1" fontId="6" fillId="5" borderId="12" xfId="1" applyNumberFormat="1" applyFont="1" applyFill="1" applyBorder="1"/>
    <xf numFmtId="1" fontId="4" fillId="0" borderId="1" xfId="0" applyNumberFormat="1" applyFont="1" applyBorder="1"/>
    <xf numFmtId="1" fontId="6" fillId="2" borderId="11" xfId="1" applyNumberFormat="1" applyFont="1" applyFill="1" applyBorder="1" applyAlignment="1"/>
    <xf numFmtId="1" fontId="6" fillId="2" borderId="1" xfId="1" applyNumberFormat="1" applyFont="1" applyFill="1" applyBorder="1" applyAlignment="1"/>
    <xf numFmtId="1" fontId="5" fillId="2" borderId="11" xfId="1" applyNumberFormat="1" applyFont="1" applyFill="1" applyBorder="1" applyAlignment="1"/>
    <xf numFmtId="1" fontId="5" fillId="2" borderId="1" xfId="1" applyNumberFormat="1" applyFont="1" applyFill="1" applyBorder="1" applyAlignment="1"/>
    <xf numFmtId="1" fontId="11" fillId="0" borderId="11" xfId="0" applyNumberFormat="1" applyFont="1" applyBorder="1"/>
    <xf numFmtId="1" fontId="11" fillId="0" borderId="1" xfId="0" applyNumberFormat="1" applyFont="1" applyBorder="1"/>
    <xf numFmtId="1" fontId="11" fillId="5" borderId="12" xfId="1" applyNumberFormat="1" applyFont="1" applyFill="1" applyBorder="1"/>
    <xf numFmtId="1" fontId="6" fillId="0" borderId="13" xfId="0" applyNumberFormat="1" applyFont="1" applyBorder="1"/>
    <xf numFmtId="1" fontId="6" fillId="0" borderId="14" xfId="0" applyNumberFormat="1" applyFont="1" applyBorder="1"/>
    <xf numFmtId="1" fontId="6" fillId="4" borderId="15" xfId="1" applyNumberFormat="1" applyFont="1" applyFill="1" applyBorder="1"/>
    <xf numFmtId="1" fontId="7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7"/>
  <sheetViews>
    <sheetView tabSelected="1" workbookViewId="0">
      <selection activeCell="J5" sqref="J5"/>
    </sheetView>
  </sheetViews>
  <sheetFormatPr defaultColWidth="9.109375" defaultRowHeight="13.8"/>
  <cols>
    <col min="1" max="1" width="2.88671875" style="2" customWidth="1"/>
    <col min="2" max="2" width="17.5546875" style="6" customWidth="1"/>
    <col min="3" max="3" width="44.88671875" style="6" customWidth="1"/>
    <col min="4" max="4" width="17.33203125" style="2" bestFit="1" customWidth="1"/>
    <col min="5" max="5" width="18.44140625" style="2" bestFit="1" customWidth="1"/>
    <col min="6" max="7" width="16" style="2" bestFit="1" customWidth="1"/>
    <col min="8" max="8" width="16.6640625" style="2" customWidth="1"/>
    <col min="9" max="9" width="26.44140625" style="2" customWidth="1"/>
    <col min="10" max="10" width="10.44140625" style="2" customWidth="1"/>
    <col min="11" max="11" width="9.109375" style="2"/>
    <col min="12" max="12" width="10" style="2" customWidth="1"/>
    <col min="13" max="14" width="9.109375" style="2"/>
    <col min="15" max="15" width="9.5546875" style="2" customWidth="1"/>
    <col min="16" max="16384" width="9.109375" style="2"/>
  </cols>
  <sheetData>
    <row r="1" spans="2:15" ht="14.4" thickBot="1"/>
    <row r="2" spans="2:15" ht="26.25" customHeight="1" thickBot="1">
      <c r="B2" s="146" t="s">
        <v>42</v>
      </c>
      <c r="C2" s="147"/>
      <c r="D2" s="147"/>
      <c r="E2" s="147"/>
      <c r="F2" s="147"/>
      <c r="G2" s="147"/>
      <c r="H2" s="147"/>
      <c r="I2" s="148"/>
      <c r="J2" s="143"/>
      <c r="K2" s="143"/>
      <c r="L2" s="143"/>
      <c r="M2" s="143"/>
      <c r="N2" s="143"/>
      <c r="O2" s="143"/>
    </row>
    <row r="3" spans="2:15" s="11" customFormat="1" ht="18" customHeight="1" thickBot="1">
      <c r="B3" s="144" t="s">
        <v>9</v>
      </c>
      <c r="C3" s="145"/>
      <c r="D3" s="3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25" t="s">
        <v>32</v>
      </c>
      <c r="J3" s="6"/>
    </row>
    <row r="4" spans="2:15" ht="16.5" customHeight="1">
      <c r="B4" s="149" t="s">
        <v>5</v>
      </c>
      <c r="C4" s="38" t="s">
        <v>10</v>
      </c>
      <c r="D4" s="39">
        <v>26</v>
      </c>
      <c r="E4" s="40">
        <v>54</v>
      </c>
      <c r="F4" s="40">
        <v>0</v>
      </c>
      <c r="G4" s="27"/>
      <c r="H4" s="27"/>
      <c r="I4" s="28">
        <f>D4+E4+F4</f>
        <v>80</v>
      </c>
      <c r="J4" s="6"/>
    </row>
    <row r="5" spans="2:15" ht="16.5" customHeight="1">
      <c r="B5" s="150"/>
      <c r="C5" s="41" t="s">
        <v>29</v>
      </c>
      <c r="D5" s="42">
        <v>3380824</v>
      </c>
      <c r="E5" s="43">
        <v>8853354</v>
      </c>
      <c r="F5" s="43">
        <v>0</v>
      </c>
      <c r="G5" s="12"/>
      <c r="H5" s="12"/>
      <c r="I5" s="59">
        <f>D5+E5+F5</f>
        <v>12234178</v>
      </c>
      <c r="J5" s="6"/>
    </row>
    <row r="6" spans="2:15" ht="16.5" customHeight="1">
      <c r="B6" s="150"/>
      <c r="C6" s="41" t="s">
        <v>30</v>
      </c>
      <c r="D6" s="42">
        <v>1352331</v>
      </c>
      <c r="E6" s="43">
        <v>3541342</v>
      </c>
      <c r="F6" s="43">
        <v>0</v>
      </c>
      <c r="G6" s="12"/>
      <c r="H6" s="12"/>
      <c r="I6" s="59">
        <f>D6+E6+F6</f>
        <v>4893673</v>
      </c>
      <c r="J6" s="6"/>
    </row>
    <row r="7" spans="2:15" ht="16.5" customHeight="1" thickBot="1">
      <c r="B7" s="151"/>
      <c r="C7" s="44" t="s">
        <v>31</v>
      </c>
      <c r="D7" s="45">
        <v>2028493</v>
      </c>
      <c r="E7" s="46">
        <v>5312012</v>
      </c>
      <c r="F7" s="46">
        <v>0</v>
      </c>
      <c r="G7" s="29"/>
      <c r="H7" s="29"/>
      <c r="I7" s="60">
        <f>D7+E7+F7</f>
        <v>7340505</v>
      </c>
      <c r="J7" s="6"/>
    </row>
    <row r="8" spans="2:15" ht="16.5" customHeight="1">
      <c r="B8" s="149" t="s">
        <v>7</v>
      </c>
      <c r="C8" s="38" t="s">
        <v>10</v>
      </c>
      <c r="D8" s="39">
        <v>167</v>
      </c>
      <c r="E8" s="40">
        <v>414</v>
      </c>
      <c r="F8" s="40">
        <v>46</v>
      </c>
      <c r="G8" s="27"/>
      <c r="H8" s="26">
        <v>365</v>
      </c>
      <c r="I8" s="61">
        <f>D8+E8+F8+H8</f>
        <v>992</v>
      </c>
      <c r="J8" s="6"/>
    </row>
    <row r="9" spans="2:15" ht="16.5" customHeight="1">
      <c r="B9" s="150"/>
      <c r="C9" s="41" t="s">
        <v>29</v>
      </c>
      <c r="D9" s="42">
        <f>SUM(D10:D11)</f>
        <v>31471058</v>
      </c>
      <c r="E9" s="43">
        <f>SUM(E10:E11)</f>
        <v>26652584</v>
      </c>
      <c r="F9" s="43">
        <f>SUM(F10:F11)</f>
        <v>2999888</v>
      </c>
      <c r="G9" s="12"/>
      <c r="H9" s="7">
        <f>SUM(H10:H11)</f>
        <v>11539178</v>
      </c>
      <c r="I9" s="59">
        <f>D9+E9+F9+H9</f>
        <v>72662708</v>
      </c>
      <c r="J9" s="6"/>
    </row>
    <row r="10" spans="2:15" ht="16.5" customHeight="1">
      <c r="B10" s="150"/>
      <c r="C10" s="41" t="s">
        <v>30</v>
      </c>
      <c r="D10" s="42">
        <v>15735529</v>
      </c>
      <c r="E10" s="43">
        <v>13326292</v>
      </c>
      <c r="F10" s="43">
        <v>1499944</v>
      </c>
      <c r="G10" s="12"/>
      <c r="H10" s="7">
        <v>5769589</v>
      </c>
      <c r="I10" s="59">
        <f>D10+E10+F10+H10</f>
        <v>36331354</v>
      </c>
      <c r="J10" s="6"/>
    </row>
    <row r="11" spans="2:15" ht="16.5" customHeight="1" thickBot="1">
      <c r="B11" s="151"/>
      <c r="C11" s="44" t="s">
        <v>31</v>
      </c>
      <c r="D11" s="42">
        <v>15735529</v>
      </c>
      <c r="E11" s="43">
        <v>13326292</v>
      </c>
      <c r="F11" s="43">
        <v>1499944</v>
      </c>
      <c r="G11" s="29"/>
      <c r="H11" s="7">
        <v>5769589</v>
      </c>
      <c r="I11" s="60">
        <f>D11+E11+F11+H11</f>
        <v>36331354</v>
      </c>
      <c r="J11" s="6"/>
    </row>
    <row r="12" spans="2:15" ht="16.5" customHeight="1">
      <c r="B12" s="155" t="s">
        <v>6</v>
      </c>
      <c r="C12" s="21" t="s">
        <v>10</v>
      </c>
      <c r="D12" s="30"/>
      <c r="E12" s="27"/>
      <c r="F12" s="27"/>
      <c r="G12" s="40">
        <v>82</v>
      </c>
      <c r="H12" s="40">
        <v>146</v>
      </c>
      <c r="I12" s="61">
        <f>G12+H12</f>
        <v>228</v>
      </c>
      <c r="J12" s="6"/>
    </row>
    <row r="13" spans="2:15" ht="16.5" customHeight="1">
      <c r="B13" s="156"/>
      <c r="C13" s="16" t="s">
        <v>29</v>
      </c>
      <c r="D13" s="18"/>
      <c r="E13" s="12"/>
      <c r="F13" s="12"/>
      <c r="G13" s="43">
        <f>SUM(G14:G15)</f>
        <v>5119464</v>
      </c>
      <c r="H13" s="43">
        <f>SUM(H14:H15)</f>
        <v>3816870</v>
      </c>
      <c r="I13" s="59">
        <f>G13+H13</f>
        <v>8936334</v>
      </c>
      <c r="J13" s="6"/>
    </row>
    <row r="14" spans="2:15" ht="16.5" customHeight="1">
      <c r="B14" s="156"/>
      <c r="C14" s="16" t="s">
        <v>30</v>
      </c>
      <c r="D14" s="18"/>
      <c r="E14" s="12"/>
      <c r="F14" s="12"/>
      <c r="G14" s="43">
        <v>2559732</v>
      </c>
      <c r="H14" s="43">
        <v>1908435</v>
      </c>
      <c r="I14" s="59">
        <f>G14+H14</f>
        <v>4468167</v>
      </c>
      <c r="J14" s="6"/>
    </row>
    <row r="15" spans="2:15" ht="16.5" customHeight="1" thickBot="1">
      <c r="B15" s="157"/>
      <c r="C15" s="17" t="s">
        <v>31</v>
      </c>
      <c r="D15" s="31"/>
      <c r="E15" s="29"/>
      <c r="F15" s="29"/>
      <c r="G15" s="43">
        <v>2559732</v>
      </c>
      <c r="H15" s="43">
        <v>1908435</v>
      </c>
      <c r="I15" s="60">
        <f>G15+H15</f>
        <v>4468167</v>
      </c>
      <c r="J15" s="6"/>
    </row>
    <row r="16" spans="2:15" ht="16.5" customHeight="1">
      <c r="B16" s="149" t="s">
        <v>8</v>
      </c>
      <c r="C16" s="38" t="s">
        <v>10</v>
      </c>
      <c r="D16" s="39">
        <v>138</v>
      </c>
      <c r="E16" s="40">
        <v>122</v>
      </c>
      <c r="F16" s="40">
        <v>0</v>
      </c>
      <c r="G16" s="32"/>
      <c r="H16" s="32"/>
      <c r="I16" s="61">
        <f>D16+E16+F16</f>
        <v>260</v>
      </c>
      <c r="J16" s="6"/>
    </row>
    <row r="17" spans="2:9" ht="16.5" customHeight="1">
      <c r="B17" s="150"/>
      <c r="C17" s="41" t="s">
        <v>29</v>
      </c>
      <c r="D17" s="42">
        <f>D18+D19</f>
        <v>21629688</v>
      </c>
      <c r="E17" s="43">
        <v>16055250</v>
      </c>
      <c r="F17" s="43">
        <v>0</v>
      </c>
      <c r="G17" s="8"/>
      <c r="H17" s="8"/>
      <c r="I17" s="59">
        <f>D17+E17+F17</f>
        <v>37684938</v>
      </c>
    </row>
    <row r="18" spans="2:9" ht="16.5" customHeight="1">
      <c r="B18" s="150"/>
      <c r="C18" s="41" t="s">
        <v>30</v>
      </c>
      <c r="D18" s="42">
        <v>9138031</v>
      </c>
      <c r="E18" s="43">
        <v>7078485</v>
      </c>
      <c r="F18" s="43">
        <v>0</v>
      </c>
      <c r="G18" s="8"/>
      <c r="H18" s="8"/>
      <c r="I18" s="59">
        <f>D18+E18+F18</f>
        <v>16216516</v>
      </c>
    </row>
    <row r="19" spans="2:9" ht="16.5" customHeight="1" thickBot="1">
      <c r="B19" s="151"/>
      <c r="C19" s="44" t="s">
        <v>31</v>
      </c>
      <c r="D19" s="45">
        <v>12491657</v>
      </c>
      <c r="E19" s="46">
        <v>8976765</v>
      </c>
      <c r="F19" s="46">
        <v>0</v>
      </c>
      <c r="G19" s="33"/>
      <c r="H19" s="33"/>
      <c r="I19" s="60">
        <f>D19+E19+F19</f>
        <v>21468422</v>
      </c>
    </row>
    <row r="20" spans="2:9" ht="16.5" customHeight="1">
      <c r="B20" s="152" t="s">
        <v>32</v>
      </c>
      <c r="C20" s="21" t="s">
        <v>10</v>
      </c>
      <c r="D20" s="22">
        <f>D4+D8+D16</f>
        <v>331</v>
      </c>
      <c r="E20" s="23">
        <f>E4+E8+E16</f>
        <v>590</v>
      </c>
      <c r="F20" s="23">
        <f>F4+F8+F16</f>
        <v>46</v>
      </c>
      <c r="G20" s="23">
        <f>G12</f>
        <v>82</v>
      </c>
      <c r="H20" s="23">
        <f>H8+H12</f>
        <v>511</v>
      </c>
      <c r="I20" s="24">
        <f>I4+I8+I12+I16</f>
        <v>1560</v>
      </c>
    </row>
    <row r="21" spans="2:9" ht="16.5" customHeight="1">
      <c r="B21" s="153"/>
      <c r="C21" s="16" t="s">
        <v>29</v>
      </c>
      <c r="D21" s="19">
        <f t="shared" ref="D21:E21" si="0">D5+D9+D17</f>
        <v>56481570</v>
      </c>
      <c r="E21" s="9">
        <f t="shared" si="0"/>
        <v>51561188</v>
      </c>
      <c r="F21" s="9">
        <f>F5+F9+F17</f>
        <v>2999888</v>
      </c>
      <c r="G21" s="9">
        <f>G13</f>
        <v>5119464</v>
      </c>
      <c r="H21" s="9">
        <f>H9+H13</f>
        <v>15356048</v>
      </c>
      <c r="I21" s="13">
        <f>I5+I9+I13+I17</f>
        <v>131518158</v>
      </c>
    </row>
    <row r="22" spans="2:9" ht="16.5" customHeight="1">
      <c r="B22" s="153"/>
      <c r="C22" s="16" t="s">
        <v>30</v>
      </c>
      <c r="D22" s="19">
        <f>D6+D10+D18</f>
        <v>26225891</v>
      </c>
      <c r="E22" s="9">
        <f t="shared" ref="E22:F22" si="1">E6+E10+E18</f>
        <v>23946119</v>
      </c>
      <c r="F22" s="9">
        <f t="shared" si="1"/>
        <v>1499944</v>
      </c>
      <c r="G22" s="9">
        <f>G14</f>
        <v>2559732</v>
      </c>
      <c r="H22" s="9">
        <f>H10+H14</f>
        <v>7678024</v>
      </c>
      <c r="I22" s="13">
        <f>I6+I10+I14+I18</f>
        <v>61909710</v>
      </c>
    </row>
    <row r="23" spans="2:9" ht="16.5" customHeight="1" thickBot="1">
      <c r="B23" s="154"/>
      <c r="C23" s="17" t="s">
        <v>31</v>
      </c>
      <c r="D23" s="20">
        <f>D7+D11+D19</f>
        <v>30255679</v>
      </c>
      <c r="E23" s="14">
        <f t="shared" ref="E23:F23" si="2">E7+E11+E19</f>
        <v>27615069</v>
      </c>
      <c r="F23" s="14">
        <f t="shared" si="2"/>
        <v>1499944</v>
      </c>
      <c r="G23" s="14">
        <f>G15</f>
        <v>2559732</v>
      </c>
      <c r="H23" s="14">
        <f>H11+H15</f>
        <v>7678024</v>
      </c>
      <c r="I23" s="15">
        <f>I7+I11+I15+I19</f>
        <v>69608448</v>
      </c>
    </row>
    <row r="26" spans="2:9">
      <c r="B26" s="37"/>
      <c r="C26" s="10" t="s">
        <v>11</v>
      </c>
    </row>
    <row r="27" spans="2:9">
      <c r="C27" s="36" t="s">
        <v>35</v>
      </c>
    </row>
  </sheetData>
  <mergeCells count="8">
    <mergeCell ref="J2:O2"/>
    <mergeCell ref="B3:C3"/>
    <mergeCell ref="B2:I2"/>
    <mergeCell ref="B4:B7"/>
    <mergeCell ref="B20:B23"/>
    <mergeCell ref="B16:B19"/>
    <mergeCell ref="B8:B11"/>
    <mergeCell ref="B12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view="pageBreakPreview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8" sqref="H38"/>
    </sheetView>
  </sheetViews>
  <sheetFormatPr defaultColWidth="9.109375" defaultRowHeight="13.8"/>
  <cols>
    <col min="1" max="1" width="13.33203125" style="2" customWidth="1"/>
    <col min="2" max="2" width="35" style="70" customWidth="1"/>
    <col min="3" max="3" width="11.6640625" style="72" customWidth="1"/>
    <col min="4" max="4" width="12.33203125" style="72" customWidth="1"/>
    <col min="5" max="5" width="10.6640625" style="72" customWidth="1"/>
    <col min="6" max="6" width="13" style="72" customWidth="1"/>
    <col min="7" max="7" width="12.6640625" style="72" customWidth="1"/>
    <col min="8" max="8" width="14.44140625" style="73" customWidth="1"/>
    <col min="9" max="12" width="9" style="108" customWidth="1"/>
    <col min="13" max="13" width="13.88671875" style="108" customWidth="1"/>
    <col min="14" max="14" width="14.33203125" style="142" customWidth="1"/>
    <col min="15" max="16384" width="9.109375" style="2"/>
  </cols>
  <sheetData>
    <row r="1" spans="1:14" ht="10.5" customHeight="1" thickBot="1">
      <c r="A1" s="1"/>
      <c r="B1" s="62"/>
      <c r="N1" s="109" t="s">
        <v>33</v>
      </c>
    </row>
    <row r="2" spans="1:14" ht="37.5" customHeight="1" thickBot="1">
      <c r="A2" s="163" t="s">
        <v>23</v>
      </c>
      <c r="B2" s="161" t="s">
        <v>9</v>
      </c>
      <c r="C2" s="169" t="s">
        <v>39</v>
      </c>
      <c r="D2" s="170"/>
      <c r="E2" s="170"/>
      <c r="F2" s="170"/>
      <c r="G2" s="170"/>
      <c r="H2" s="171"/>
      <c r="I2" s="165" t="s">
        <v>24</v>
      </c>
      <c r="J2" s="165"/>
      <c r="K2" s="165"/>
      <c r="L2" s="165"/>
      <c r="M2" s="165"/>
      <c r="N2" s="166"/>
    </row>
    <row r="3" spans="1:14" s="5" customFormat="1" ht="42.75" customHeight="1" thickBot="1">
      <c r="A3" s="164"/>
      <c r="B3" s="162"/>
      <c r="C3" s="74" t="s">
        <v>0</v>
      </c>
      <c r="D3" s="75" t="s">
        <v>1</v>
      </c>
      <c r="E3" s="75" t="s">
        <v>2</v>
      </c>
      <c r="F3" s="76" t="s">
        <v>3</v>
      </c>
      <c r="G3" s="75" t="s">
        <v>4</v>
      </c>
      <c r="H3" s="77" t="s">
        <v>25</v>
      </c>
      <c r="I3" s="110" t="s">
        <v>0</v>
      </c>
      <c r="J3" s="111" t="s">
        <v>1</v>
      </c>
      <c r="K3" s="111" t="s">
        <v>2</v>
      </c>
      <c r="L3" s="112" t="s">
        <v>3</v>
      </c>
      <c r="M3" s="111" t="s">
        <v>4</v>
      </c>
      <c r="N3" s="113" t="s">
        <v>25</v>
      </c>
    </row>
    <row r="4" spans="1:14">
      <c r="A4" s="167" t="s">
        <v>13</v>
      </c>
      <c r="B4" s="63" t="s">
        <v>7</v>
      </c>
      <c r="C4" s="78">
        <v>102.96</v>
      </c>
      <c r="D4" s="79">
        <v>14.19</v>
      </c>
      <c r="E4" s="79">
        <v>1.59</v>
      </c>
      <c r="F4" s="80"/>
      <c r="G4" s="79">
        <v>3.75</v>
      </c>
      <c r="H4" s="81">
        <f>SUM(C4:G4)</f>
        <v>122.49</v>
      </c>
      <c r="I4" s="114">
        <v>29</v>
      </c>
      <c r="J4" s="115">
        <v>16</v>
      </c>
      <c r="K4" s="115">
        <v>3</v>
      </c>
      <c r="L4" s="116"/>
      <c r="M4" s="115">
        <v>2</v>
      </c>
      <c r="N4" s="117">
        <f>SUM(I4:M4)</f>
        <v>50</v>
      </c>
    </row>
    <row r="5" spans="1:14">
      <c r="A5" s="168"/>
      <c r="B5" s="64" t="s">
        <v>6</v>
      </c>
      <c r="C5" s="82"/>
      <c r="D5" s="83"/>
      <c r="E5" s="83"/>
      <c r="F5" s="84">
        <v>14.82</v>
      </c>
      <c r="G5" s="84">
        <v>42.27</v>
      </c>
      <c r="H5" s="85">
        <f>SUM(F5:G5)</f>
        <v>57.09</v>
      </c>
      <c r="I5" s="118"/>
      <c r="J5" s="119"/>
      <c r="K5" s="119"/>
      <c r="L5" s="120">
        <v>20</v>
      </c>
      <c r="M5" s="120">
        <v>22</v>
      </c>
      <c r="N5" s="121">
        <f>SUM(L5:M5)</f>
        <v>42</v>
      </c>
    </row>
    <row r="6" spans="1:14" s="34" customFormat="1" ht="14.25" customHeight="1">
      <c r="A6" s="159" t="s">
        <v>26</v>
      </c>
      <c r="B6" s="160"/>
      <c r="C6" s="86">
        <f t="shared" ref="C6:H6" si="0">SUM(C4:C5)</f>
        <v>102.96</v>
      </c>
      <c r="D6" s="87">
        <f>SUM(D4:D5)</f>
        <v>14.19</v>
      </c>
      <c r="E6" s="87">
        <f t="shared" si="0"/>
        <v>1.59</v>
      </c>
      <c r="F6" s="87">
        <f t="shared" si="0"/>
        <v>14.82</v>
      </c>
      <c r="G6" s="87">
        <f t="shared" si="0"/>
        <v>46.02</v>
      </c>
      <c r="H6" s="88">
        <f t="shared" si="0"/>
        <v>179.57999999999998</v>
      </c>
      <c r="I6" s="122">
        <f t="shared" ref="I6:N6" si="1">SUM(I4:I5)</f>
        <v>29</v>
      </c>
      <c r="J6" s="123">
        <f t="shared" si="1"/>
        <v>16</v>
      </c>
      <c r="K6" s="123">
        <f t="shared" si="1"/>
        <v>3</v>
      </c>
      <c r="L6" s="123">
        <f t="shared" si="1"/>
        <v>20</v>
      </c>
      <c r="M6" s="123">
        <f t="shared" si="1"/>
        <v>24</v>
      </c>
      <c r="N6" s="124">
        <f t="shared" si="1"/>
        <v>92</v>
      </c>
    </row>
    <row r="7" spans="1:14">
      <c r="A7" s="158" t="s">
        <v>14</v>
      </c>
      <c r="B7" s="65" t="s">
        <v>5</v>
      </c>
      <c r="C7" s="90">
        <v>13.03</v>
      </c>
      <c r="D7" s="84">
        <v>39.950000000000003</v>
      </c>
      <c r="E7" s="84">
        <v>0</v>
      </c>
      <c r="F7" s="83"/>
      <c r="G7" s="83"/>
      <c r="H7" s="89">
        <f>SUM(C7:E7)</f>
        <v>52.980000000000004</v>
      </c>
      <c r="I7" s="125">
        <v>17</v>
      </c>
      <c r="J7" s="120">
        <v>37</v>
      </c>
      <c r="K7" s="120">
        <v>0</v>
      </c>
      <c r="L7" s="119"/>
      <c r="M7" s="119"/>
      <c r="N7" s="121">
        <f>I7+J7+K7</f>
        <v>54</v>
      </c>
    </row>
    <row r="8" spans="1:14">
      <c r="A8" s="158"/>
      <c r="B8" s="64" t="s">
        <v>7</v>
      </c>
      <c r="C8" s="90">
        <v>37.5</v>
      </c>
      <c r="D8" s="84">
        <v>38.9</v>
      </c>
      <c r="E8" s="84">
        <v>14.39</v>
      </c>
      <c r="F8" s="83"/>
      <c r="G8" s="84">
        <v>2.2799999999999998</v>
      </c>
      <c r="H8" s="89">
        <f>SUM(C8:G8)</f>
        <v>93.070000000000007</v>
      </c>
      <c r="I8" s="125">
        <v>39</v>
      </c>
      <c r="J8" s="120">
        <v>55</v>
      </c>
      <c r="K8" s="120">
        <v>25</v>
      </c>
      <c r="L8" s="119"/>
      <c r="M8" s="120">
        <v>1</v>
      </c>
      <c r="N8" s="121">
        <f>SUM(I8:M8)</f>
        <v>120</v>
      </c>
    </row>
    <row r="9" spans="1:14">
      <c r="A9" s="158"/>
      <c r="B9" s="64" t="s">
        <v>6</v>
      </c>
      <c r="C9" s="82"/>
      <c r="D9" s="83"/>
      <c r="E9" s="83"/>
      <c r="F9" s="84">
        <v>12.39</v>
      </c>
      <c r="G9" s="84">
        <v>0</v>
      </c>
      <c r="H9" s="89">
        <f t="shared" ref="H9" si="2">SUM(C9:G9)</f>
        <v>12.39</v>
      </c>
      <c r="I9" s="118"/>
      <c r="J9" s="119"/>
      <c r="K9" s="119"/>
      <c r="L9" s="120">
        <v>22</v>
      </c>
      <c r="M9" s="120">
        <v>0</v>
      </c>
      <c r="N9" s="121">
        <f t="shared" ref="N9" si="3">SUM(I9:M9)</f>
        <v>22</v>
      </c>
    </row>
    <row r="10" spans="1:14" ht="22.5" customHeight="1">
      <c r="A10" s="158"/>
      <c r="B10" s="71" t="s">
        <v>12</v>
      </c>
      <c r="C10" s="90">
        <v>35.4</v>
      </c>
      <c r="D10" s="84">
        <v>25.93</v>
      </c>
      <c r="E10" s="84">
        <v>0</v>
      </c>
      <c r="F10" s="83"/>
      <c r="G10" s="83"/>
      <c r="H10" s="89">
        <f>SUM(C10:G10)</f>
        <v>61.33</v>
      </c>
      <c r="I10" s="125">
        <v>57</v>
      </c>
      <c r="J10" s="120">
        <v>35</v>
      </c>
      <c r="K10" s="120">
        <v>0</v>
      </c>
      <c r="L10" s="119"/>
      <c r="M10" s="119"/>
      <c r="N10" s="121">
        <f>SUM(I10:M10)</f>
        <v>92</v>
      </c>
    </row>
    <row r="11" spans="1:14" s="34" customFormat="1" ht="15.75" customHeight="1">
      <c r="A11" s="159" t="s">
        <v>26</v>
      </c>
      <c r="B11" s="160"/>
      <c r="C11" s="91">
        <f>SUM(C7:C10)</f>
        <v>85.93</v>
      </c>
      <c r="D11" s="92">
        <f>SUM(D7:D10)</f>
        <v>104.78</v>
      </c>
      <c r="E11" s="92">
        <f t="shared" ref="E11:G11" si="4">SUM(E7:E10)</f>
        <v>14.39</v>
      </c>
      <c r="F11" s="92">
        <f t="shared" si="4"/>
        <v>12.39</v>
      </c>
      <c r="G11" s="92">
        <f t="shared" si="4"/>
        <v>2.2799999999999998</v>
      </c>
      <c r="H11" s="93">
        <f>SUM(H7:H10)</f>
        <v>219.76999999999998</v>
      </c>
      <c r="I11" s="128">
        <f>SUM(I7:I10)</f>
        <v>113</v>
      </c>
      <c r="J11" s="129">
        <f>SUM(J7:J10)</f>
        <v>127</v>
      </c>
      <c r="K11" s="129">
        <f>SUM(K7:K10)</f>
        <v>25</v>
      </c>
      <c r="L11" s="129">
        <f>SUM(L8:L10)</f>
        <v>22</v>
      </c>
      <c r="M11" s="129">
        <f>SUM(M8:M10)</f>
        <v>1</v>
      </c>
      <c r="N11" s="130">
        <f>SUM(I11:M11)</f>
        <v>288</v>
      </c>
    </row>
    <row r="12" spans="1:14">
      <c r="A12" s="158" t="s">
        <v>15</v>
      </c>
      <c r="B12" s="65" t="s">
        <v>5</v>
      </c>
      <c r="C12" s="90">
        <v>7.36</v>
      </c>
      <c r="D12" s="84">
        <v>40.54</v>
      </c>
      <c r="E12" s="84">
        <v>0</v>
      </c>
      <c r="F12" s="83"/>
      <c r="G12" s="83"/>
      <c r="H12" s="96">
        <f>SUM(C12:G12)</f>
        <v>47.9</v>
      </c>
      <c r="I12" s="125">
        <v>9</v>
      </c>
      <c r="J12" s="120">
        <v>17</v>
      </c>
      <c r="K12" s="120">
        <v>0</v>
      </c>
      <c r="L12" s="119"/>
      <c r="M12" s="119"/>
      <c r="N12" s="121">
        <f>SUM(I12:M12)</f>
        <v>26</v>
      </c>
    </row>
    <row r="13" spans="1:14">
      <c r="A13" s="158"/>
      <c r="B13" s="64" t="s">
        <v>7</v>
      </c>
      <c r="C13" s="90">
        <v>269.75</v>
      </c>
      <c r="D13" s="84">
        <v>324.7</v>
      </c>
      <c r="E13" s="84">
        <v>6.28</v>
      </c>
      <c r="F13" s="83"/>
      <c r="G13" s="84">
        <v>32.29</v>
      </c>
      <c r="H13" s="96">
        <f t="shared" ref="H13:H15" si="5">SUM(C13:G13)</f>
        <v>633.02</v>
      </c>
      <c r="I13" s="125">
        <v>96</v>
      </c>
      <c r="J13" s="120">
        <v>295</v>
      </c>
      <c r="K13" s="120">
        <v>11</v>
      </c>
      <c r="L13" s="119"/>
      <c r="M13" s="120">
        <v>12</v>
      </c>
      <c r="N13" s="121">
        <f t="shared" ref="N13:N16" si="6">SUM(I13:M13)</f>
        <v>414</v>
      </c>
    </row>
    <row r="14" spans="1:14">
      <c r="A14" s="158"/>
      <c r="B14" s="64" t="s">
        <v>6</v>
      </c>
      <c r="C14" s="82"/>
      <c r="D14" s="83"/>
      <c r="E14" s="83"/>
      <c r="F14" s="84">
        <v>0.9</v>
      </c>
      <c r="G14" s="84">
        <v>0</v>
      </c>
      <c r="H14" s="96">
        <f t="shared" si="5"/>
        <v>0.9</v>
      </c>
      <c r="I14" s="118"/>
      <c r="J14" s="119"/>
      <c r="K14" s="119"/>
      <c r="L14" s="120">
        <v>2</v>
      </c>
      <c r="M14" s="120">
        <v>0</v>
      </c>
      <c r="N14" s="121">
        <f t="shared" si="6"/>
        <v>2</v>
      </c>
    </row>
    <row r="15" spans="1:14" ht="18" customHeight="1">
      <c r="A15" s="158"/>
      <c r="B15" s="71" t="s">
        <v>12</v>
      </c>
      <c r="C15" s="90">
        <v>69.2</v>
      </c>
      <c r="D15" s="84">
        <v>73.400000000000006</v>
      </c>
      <c r="E15" s="84">
        <v>0</v>
      </c>
      <c r="F15" s="83"/>
      <c r="G15" s="83"/>
      <c r="H15" s="96">
        <f t="shared" si="5"/>
        <v>142.60000000000002</v>
      </c>
      <c r="I15" s="125">
        <v>81</v>
      </c>
      <c r="J15" s="120">
        <v>87</v>
      </c>
      <c r="K15" s="120">
        <v>0</v>
      </c>
      <c r="L15" s="119"/>
      <c r="M15" s="119"/>
      <c r="N15" s="121">
        <f t="shared" si="6"/>
        <v>168</v>
      </c>
    </row>
    <row r="16" spans="1:14" s="34" customFormat="1" ht="16.5" customHeight="1">
      <c r="A16" s="159" t="s">
        <v>26</v>
      </c>
      <c r="B16" s="160"/>
      <c r="C16" s="91">
        <f>SUM(C12:C15)</f>
        <v>346.31</v>
      </c>
      <c r="D16" s="92">
        <f t="shared" ref="D16:G16" si="7">SUM(D12:D15)</f>
        <v>438.64</v>
      </c>
      <c r="E16" s="92">
        <f t="shared" si="7"/>
        <v>6.28</v>
      </c>
      <c r="F16" s="92">
        <f t="shared" si="7"/>
        <v>0.9</v>
      </c>
      <c r="G16" s="92">
        <f t="shared" si="7"/>
        <v>32.29</v>
      </c>
      <c r="H16" s="93">
        <f>SUM(C16:G16)</f>
        <v>824.42</v>
      </c>
      <c r="I16" s="128">
        <f>SUM(I12:I15)</f>
        <v>186</v>
      </c>
      <c r="J16" s="129">
        <f t="shared" ref="J16:M16" si="8">SUM(J12:J15)</f>
        <v>399</v>
      </c>
      <c r="K16" s="129">
        <f t="shared" si="8"/>
        <v>11</v>
      </c>
      <c r="L16" s="129">
        <f t="shared" si="8"/>
        <v>2</v>
      </c>
      <c r="M16" s="129">
        <f t="shared" si="8"/>
        <v>12</v>
      </c>
      <c r="N16" s="130">
        <f t="shared" si="6"/>
        <v>610</v>
      </c>
    </row>
    <row r="17" spans="1:14">
      <c r="A17" s="158" t="s">
        <v>16</v>
      </c>
      <c r="B17" s="64" t="s">
        <v>7</v>
      </c>
      <c r="C17" s="82"/>
      <c r="D17" s="83"/>
      <c r="E17" s="84">
        <v>0</v>
      </c>
      <c r="F17" s="83"/>
      <c r="G17" s="84">
        <v>13.59</v>
      </c>
      <c r="H17" s="96">
        <f>SUM(E17:G17)</f>
        <v>13.59</v>
      </c>
      <c r="I17" s="118"/>
      <c r="J17" s="119"/>
      <c r="K17" s="131">
        <v>0</v>
      </c>
      <c r="L17" s="119"/>
      <c r="M17" s="131">
        <v>7</v>
      </c>
      <c r="N17" s="121">
        <f>SUM(K17:M17)</f>
        <v>7</v>
      </c>
    </row>
    <row r="18" spans="1:14">
      <c r="A18" s="158"/>
      <c r="B18" s="64" t="s">
        <v>6</v>
      </c>
      <c r="C18" s="82"/>
      <c r="D18" s="83"/>
      <c r="E18" s="83"/>
      <c r="F18" s="84">
        <v>0</v>
      </c>
      <c r="G18" s="84">
        <v>22.62</v>
      </c>
      <c r="H18" s="96">
        <f>SUM(F18:G18)</f>
        <v>22.62</v>
      </c>
      <c r="I18" s="118"/>
      <c r="J18" s="119"/>
      <c r="K18" s="119"/>
      <c r="L18" s="131">
        <v>0</v>
      </c>
      <c r="M18" s="131">
        <v>8</v>
      </c>
      <c r="N18" s="121">
        <f>SUM(L18:M18)</f>
        <v>8</v>
      </c>
    </row>
    <row r="19" spans="1:14" s="34" customFormat="1">
      <c r="A19" s="159" t="s">
        <v>26</v>
      </c>
      <c r="B19" s="160"/>
      <c r="C19" s="98"/>
      <c r="D19" s="99"/>
      <c r="E19" s="92">
        <f>SUM(E17)</f>
        <v>0</v>
      </c>
      <c r="F19" s="92">
        <f>SUM(F18)</f>
        <v>0</v>
      </c>
      <c r="G19" s="92">
        <f>SUM(G17:G18)</f>
        <v>36.21</v>
      </c>
      <c r="H19" s="93">
        <f>SUM(H17:H18)</f>
        <v>36.21</v>
      </c>
      <c r="I19" s="134"/>
      <c r="J19" s="135"/>
      <c r="K19" s="129">
        <f>SUM(K17)</f>
        <v>0</v>
      </c>
      <c r="L19" s="129">
        <f>SUM(L18)</f>
        <v>0</v>
      </c>
      <c r="M19" s="129">
        <f>SUM(M17:M18)</f>
        <v>15</v>
      </c>
      <c r="N19" s="130">
        <f>SUM(N17:N18)</f>
        <v>15</v>
      </c>
    </row>
    <row r="20" spans="1:14" ht="15.75" customHeight="1">
      <c r="A20" s="158" t="s">
        <v>17</v>
      </c>
      <c r="B20" s="64" t="s">
        <v>7</v>
      </c>
      <c r="C20" s="82"/>
      <c r="D20" s="83"/>
      <c r="E20" s="84">
        <v>1.64</v>
      </c>
      <c r="F20" s="83"/>
      <c r="G20" s="84">
        <v>456.82</v>
      </c>
      <c r="H20" s="89">
        <f>SUM(E20:G20)</f>
        <v>458.46</v>
      </c>
      <c r="I20" s="118"/>
      <c r="J20" s="119"/>
      <c r="K20" s="120">
        <v>3</v>
      </c>
      <c r="L20" s="119"/>
      <c r="M20" s="120">
        <v>166</v>
      </c>
      <c r="N20" s="121">
        <f>SUM(K20:M20)</f>
        <v>169</v>
      </c>
    </row>
    <row r="21" spans="1:14" ht="15.75" customHeight="1">
      <c r="A21" s="158"/>
      <c r="B21" s="64" t="s">
        <v>6</v>
      </c>
      <c r="C21" s="82"/>
      <c r="D21" s="83"/>
      <c r="E21" s="83"/>
      <c r="F21" s="84">
        <v>0.14000000000000001</v>
      </c>
      <c r="G21" s="84">
        <v>20.48</v>
      </c>
      <c r="H21" s="89">
        <f>SUM(F21:G21)</f>
        <v>20.62</v>
      </c>
      <c r="I21" s="118"/>
      <c r="J21" s="119"/>
      <c r="K21" s="119"/>
      <c r="L21" s="120">
        <v>1</v>
      </c>
      <c r="M21" s="120">
        <v>12</v>
      </c>
      <c r="N21" s="121">
        <f>SUM(L21:M21)</f>
        <v>13</v>
      </c>
    </row>
    <row r="22" spans="1:14" s="34" customFormat="1" ht="15.75" customHeight="1">
      <c r="A22" s="159" t="s">
        <v>26</v>
      </c>
      <c r="B22" s="160"/>
      <c r="C22" s="100"/>
      <c r="D22" s="101"/>
      <c r="E22" s="92">
        <f>SUM(E20)</f>
        <v>1.64</v>
      </c>
      <c r="F22" s="92">
        <f>SUM(F21)</f>
        <v>0.14000000000000001</v>
      </c>
      <c r="G22" s="92">
        <f>SUM(G20:G21)</f>
        <v>477.3</v>
      </c>
      <c r="H22" s="93">
        <f>SUM(H20:H21)</f>
        <v>479.08</v>
      </c>
      <c r="I22" s="134"/>
      <c r="J22" s="135"/>
      <c r="K22" s="129">
        <f>SUM(K20)</f>
        <v>3</v>
      </c>
      <c r="L22" s="129">
        <f>SUM(L21)</f>
        <v>1</v>
      </c>
      <c r="M22" s="129">
        <f>SUM(M20:M21)</f>
        <v>178</v>
      </c>
      <c r="N22" s="130">
        <f>SUM(N20:N21)</f>
        <v>182</v>
      </c>
    </row>
    <row r="23" spans="1:14">
      <c r="A23" s="158" t="s">
        <v>18</v>
      </c>
      <c r="B23" s="64" t="s">
        <v>7</v>
      </c>
      <c r="C23" s="90">
        <v>1.1200000000000001</v>
      </c>
      <c r="D23" s="84">
        <v>0</v>
      </c>
      <c r="E23" s="84">
        <v>0</v>
      </c>
      <c r="F23" s="83"/>
      <c r="G23" s="84">
        <v>27.66</v>
      </c>
      <c r="H23" s="96">
        <f>SUM(C23:G23)</f>
        <v>28.78</v>
      </c>
      <c r="I23" s="125">
        <v>1</v>
      </c>
      <c r="J23" s="120">
        <v>0</v>
      </c>
      <c r="K23" s="120">
        <v>0</v>
      </c>
      <c r="L23" s="119"/>
      <c r="M23" s="120">
        <v>13</v>
      </c>
      <c r="N23" s="121">
        <f>SUM(I23:M23)</f>
        <v>14</v>
      </c>
    </row>
    <row r="24" spans="1:14">
      <c r="A24" s="158"/>
      <c r="B24" s="64" t="s">
        <v>6</v>
      </c>
      <c r="C24" s="82"/>
      <c r="D24" s="83"/>
      <c r="E24" s="83"/>
      <c r="F24" s="84">
        <v>30.29</v>
      </c>
      <c r="G24" s="84">
        <v>0</v>
      </c>
      <c r="H24" s="96">
        <f>SUM(F24:G24)</f>
        <v>30.29</v>
      </c>
      <c r="I24" s="118"/>
      <c r="J24" s="119"/>
      <c r="K24" s="119"/>
      <c r="L24" s="120">
        <v>35</v>
      </c>
      <c r="M24" s="120">
        <v>0</v>
      </c>
      <c r="N24" s="121">
        <f>SUM(L24:M24)</f>
        <v>35</v>
      </c>
    </row>
    <row r="25" spans="1:14" s="35" customFormat="1">
      <c r="A25" s="159" t="s">
        <v>26</v>
      </c>
      <c r="B25" s="160"/>
      <c r="C25" s="91">
        <f>SUM(C23)</f>
        <v>1.1200000000000001</v>
      </c>
      <c r="D25" s="92">
        <f>SUM(D23)</f>
        <v>0</v>
      </c>
      <c r="E25" s="92">
        <f>SUM(E23)</f>
        <v>0</v>
      </c>
      <c r="F25" s="92">
        <f>SUM(F24)</f>
        <v>30.29</v>
      </c>
      <c r="G25" s="92">
        <f>SUM(G23:G24)</f>
        <v>27.66</v>
      </c>
      <c r="H25" s="93">
        <f>SUM(H23:H24)</f>
        <v>59.07</v>
      </c>
      <c r="I25" s="126">
        <f>SUM(I23)</f>
        <v>1</v>
      </c>
      <c r="J25" s="127">
        <f>SUM(J23)</f>
        <v>0</v>
      </c>
      <c r="K25" s="127">
        <f>SUM(K23)</f>
        <v>0</v>
      </c>
      <c r="L25" s="127">
        <f>SUM(L24)</f>
        <v>35</v>
      </c>
      <c r="M25" s="127">
        <f>SUM(M23:M24)</f>
        <v>13</v>
      </c>
      <c r="N25" s="130">
        <f>SUM(N23:N24)</f>
        <v>49</v>
      </c>
    </row>
    <row r="26" spans="1:14">
      <c r="A26" s="158" t="s">
        <v>19</v>
      </c>
      <c r="B26" s="64" t="s">
        <v>7</v>
      </c>
      <c r="C26" s="82"/>
      <c r="D26" s="83"/>
      <c r="E26" s="84">
        <v>1.1100000000000001</v>
      </c>
      <c r="F26" s="83"/>
      <c r="G26" s="84">
        <v>257.39999999999998</v>
      </c>
      <c r="H26" s="96">
        <f>SUM(E26:G26)</f>
        <v>258.51</v>
      </c>
      <c r="I26" s="118"/>
      <c r="J26" s="119"/>
      <c r="K26" s="120">
        <v>1</v>
      </c>
      <c r="L26" s="119"/>
      <c r="M26" s="120">
        <v>101</v>
      </c>
      <c r="N26" s="121">
        <f>SUM(K26:M26)</f>
        <v>102</v>
      </c>
    </row>
    <row r="27" spans="1:14">
      <c r="A27" s="158"/>
      <c r="B27" s="64" t="s">
        <v>6</v>
      </c>
      <c r="C27" s="82"/>
      <c r="D27" s="83"/>
      <c r="E27" s="83"/>
      <c r="F27" s="84">
        <v>0</v>
      </c>
      <c r="G27" s="84">
        <v>237.71</v>
      </c>
      <c r="H27" s="96">
        <f>SUM(F27:G27)</f>
        <v>237.71</v>
      </c>
      <c r="I27" s="118"/>
      <c r="J27" s="119"/>
      <c r="K27" s="119"/>
      <c r="L27" s="120">
        <v>0</v>
      </c>
      <c r="M27" s="120">
        <v>103</v>
      </c>
      <c r="N27" s="121">
        <f>SUM(L27:M27)</f>
        <v>103</v>
      </c>
    </row>
    <row r="28" spans="1:14" s="34" customFormat="1">
      <c r="A28" s="159" t="s">
        <v>27</v>
      </c>
      <c r="B28" s="160"/>
      <c r="C28" s="100"/>
      <c r="D28" s="101"/>
      <c r="E28" s="95"/>
      <c r="F28" s="95"/>
      <c r="G28" s="95">
        <f>SUM(G26:G27)</f>
        <v>495.11</v>
      </c>
      <c r="H28" s="93">
        <f>SUM(H26:H27)</f>
        <v>496.22</v>
      </c>
      <c r="I28" s="132"/>
      <c r="J28" s="133"/>
      <c r="K28" s="127">
        <f>SUM(K26)</f>
        <v>1</v>
      </c>
      <c r="L28" s="127">
        <f>SUM(L27)</f>
        <v>0</v>
      </c>
      <c r="M28" s="127">
        <f>SUM(M26:M27)</f>
        <v>204</v>
      </c>
      <c r="N28" s="130">
        <f>SUM(N26:N27)</f>
        <v>205</v>
      </c>
    </row>
    <row r="29" spans="1:14">
      <c r="A29" s="158" t="s">
        <v>20</v>
      </c>
      <c r="B29" s="64" t="s">
        <v>7</v>
      </c>
      <c r="C29" s="82"/>
      <c r="D29" s="83"/>
      <c r="E29" s="84">
        <v>0</v>
      </c>
      <c r="F29" s="83"/>
      <c r="G29" s="84">
        <v>110.57</v>
      </c>
      <c r="H29" s="96">
        <f>SUM(E29:G29)</f>
        <v>110.57</v>
      </c>
      <c r="I29" s="118"/>
      <c r="J29" s="119"/>
      <c r="K29" s="120">
        <v>0</v>
      </c>
      <c r="L29" s="119"/>
      <c r="M29" s="120">
        <v>27</v>
      </c>
      <c r="N29" s="121">
        <f>SUM(K29:M29)</f>
        <v>27</v>
      </c>
    </row>
    <row r="30" spans="1:14">
      <c r="A30" s="158"/>
      <c r="B30" s="64" t="s">
        <v>6</v>
      </c>
      <c r="C30" s="82"/>
      <c r="D30" s="83"/>
      <c r="E30" s="83"/>
      <c r="F30" s="84">
        <v>0</v>
      </c>
      <c r="G30" s="84">
        <v>0</v>
      </c>
      <c r="H30" s="96">
        <f>SUM(F30:G30)</f>
        <v>0</v>
      </c>
      <c r="I30" s="118"/>
      <c r="J30" s="119"/>
      <c r="K30" s="119"/>
      <c r="L30" s="120">
        <v>0</v>
      </c>
      <c r="M30" s="120">
        <v>0</v>
      </c>
      <c r="N30" s="121">
        <f>SUM(L30:M30)</f>
        <v>0</v>
      </c>
    </row>
    <row r="31" spans="1:14" s="34" customFormat="1">
      <c r="A31" s="159" t="s">
        <v>27</v>
      </c>
      <c r="B31" s="160"/>
      <c r="C31" s="100"/>
      <c r="D31" s="101"/>
      <c r="E31" s="95">
        <f>SUM(E29)</f>
        <v>0</v>
      </c>
      <c r="F31" s="95">
        <f>SUM(F30)</f>
        <v>0</v>
      </c>
      <c r="G31" s="95">
        <f>SUM(G29:G30)</f>
        <v>110.57</v>
      </c>
      <c r="H31" s="93">
        <f>SUM(H29:H30)</f>
        <v>110.57</v>
      </c>
      <c r="I31" s="134"/>
      <c r="J31" s="135"/>
      <c r="K31" s="127">
        <f>SUM(K29)</f>
        <v>0</v>
      </c>
      <c r="L31" s="127">
        <f>SUM(L30)</f>
        <v>0</v>
      </c>
      <c r="M31" s="127">
        <f>SUM(M29:M30)</f>
        <v>27</v>
      </c>
      <c r="N31" s="130">
        <f>SUM(N29:N30)</f>
        <v>27</v>
      </c>
    </row>
    <row r="32" spans="1:14">
      <c r="A32" s="158" t="s">
        <v>21</v>
      </c>
      <c r="B32" s="66" t="s">
        <v>7</v>
      </c>
      <c r="C32" s="90">
        <v>1.69</v>
      </c>
      <c r="D32" s="84">
        <v>6.18</v>
      </c>
      <c r="E32" s="84">
        <v>0</v>
      </c>
      <c r="F32" s="83"/>
      <c r="G32" s="97">
        <v>0</v>
      </c>
      <c r="H32" s="96">
        <f>SUM(C32:G32)</f>
        <v>7.8699999999999992</v>
      </c>
      <c r="I32" s="125">
        <v>2</v>
      </c>
      <c r="J32" s="120">
        <v>11</v>
      </c>
      <c r="K32" s="120">
        <v>0</v>
      </c>
      <c r="L32" s="119"/>
      <c r="M32" s="120">
        <v>0</v>
      </c>
      <c r="N32" s="121">
        <f>SUM(I32:M32)</f>
        <v>13</v>
      </c>
    </row>
    <row r="33" spans="1:14">
      <c r="A33" s="158"/>
      <c r="B33" s="66" t="s">
        <v>6</v>
      </c>
      <c r="C33" s="82"/>
      <c r="D33" s="83"/>
      <c r="E33" s="83"/>
      <c r="F33" s="84">
        <v>0</v>
      </c>
      <c r="G33" s="84">
        <v>2.46</v>
      </c>
      <c r="H33" s="96">
        <f>SUM(F33:G33)</f>
        <v>2.46</v>
      </c>
      <c r="I33" s="118"/>
      <c r="J33" s="119"/>
      <c r="K33" s="119"/>
      <c r="L33" s="120">
        <v>0</v>
      </c>
      <c r="M33" s="120">
        <v>1</v>
      </c>
      <c r="N33" s="121">
        <f>SUM(L33:M33)</f>
        <v>1</v>
      </c>
    </row>
    <row r="34" spans="1:14" s="34" customFormat="1" ht="12.75" customHeight="1">
      <c r="A34" s="159" t="s">
        <v>27</v>
      </c>
      <c r="B34" s="160"/>
      <c r="C34" s="94">
        <f>SUM(C32)</f>
        <v>1.69</v>
      </c>
      <c r="D34" s="95">
        <f>SUM(D32)</f>
        <v>6.18</v>
      </c>
      <c r="E34" s="95">
        <f>SUM(E32)</f>
        <v>0</v>
      </c>
      <c r="F34" s="95">
        <f>SUM(F33)</f>
        <v>0</v>
      </c>
      <c r="G34" s="95">
        <f>SUM(G32:G33)</f>
        <v>2.46</v>
      </c>
      <c r="H34" s="93">
        <f>SUM(H32:H33)</f>
        <v>10.329999999999998</v>
      </c>
      <c r="I34" s="128">
        <f>SUM(I32)</f>
        <v>2</v>
      </c>
      <c r="J34" s="129">
        <f>SUM(J32)</f>
        <v>11</v>
      </c>
      <c r="K34" s="129">
        <f>SUM(K32)</f>
        <v>0</v>
      </c>
      <c r="L34" s="129">
        <f>SUM(L33)</f>
        <v>0</v>
      </c>
      <c r="M34" s="129">
        <f>SUM(M32:M33)</f>
        <v>1</v>
      </c>
      <c r="N34" s="130">
        <f>SUM(N32:N33)</f>
        <v>14</v>
      </c>
    </row>
    <row r="35" spans="1:14">
      <c r="A35" s="158" t="s">
        <v>22</v>
      </c>
      <c r="B35" s="66" t="s">
        <v>7</v>
      </c>
      <c r="C35" s="90">
        <v>0</v>
      </c>
      <c r="D35" s="84">
        <v>17.75</v>
      </c>
      <c r="E35" s="84">
        <v>0.93</v>
      </c>
      <c r="F35" s="83"/>
      <c r="G35" s="84">
        <v>99.83</v>
      </c>
      <c r="H35" s="96">
        <f>SUM(C35:E35,G35)</f>
        <v>118.50999999999999</v>
      </c>
      <c r="I35" s="125"/>
      <c r="J35" s="120">
        <v>37</v>
      </c>
      <c r="K35" s="120">
        <v>3</v>
      </c>
      <c r="L35" s="119"/>
      <c r="M35" s="120">
        <v>36</v>
      </c>
      <c r="N35" s="121">
        <f>SUM(I35:M35)</f>
        <v>76</v>
      </c>
    </row>
    <row r="36" spans="1:14">
      <c r="A36" s="158"/>
      <c r="B36" s="66" t="s">
        <v>6</v>
      </c>
      <c r="C36" s="82"/>
      <c r="D36" s="83"/>
      <c r="E36" s="83"/>
      <c r="F36" s="84">
        <v>0.6</v>
      </c>
      <c r="G36" s="72">
        <v>0</v>
      </c>
      <c r="H36" s="96">
        <f>SUM(F36:G36)</f>
        <v>0.6</v>
      </c>
      <c r="I36" s="118"/>
      <c r="J36" s="119"/>
      <c r="K36" s="119"/>
      <c r="L36" s="120">
        <v>2</v>
      </c>
      <c r="M36" s="120">
        <v>0</v>
      </c>
      <c r="N36" s="121">
        <f>SUM(L36:M36)</f>
        <v>2</v>
      </c>
    </row>
    <row r="37" spans="1:14" s="55" customFormat="1">
      <c r="A37" s="174" t="s">
        <v>27</v>
      </c>
      <c r="B37" s="175"/>
      <c r="C37" s="102">
        <f>SUM(C35)</f>
        <v>0</v>
      </c>
      <c r="D37" s="103">
        <f>SUM(D35)</f>
        <v>17.75</v>
      </c>
      <c r="E37" s="103">
        <f>SUM(E35)</f>
        <v>0.93</v>
      </c>
      <c r="F37" s="103">
        <f>SUM(F36)</f>
        <v>0.6</v>
      </c>
      <c r="G37" s="103">
        <f>SUM(G35:G35)</f>
        <v>99.83</v>
      </c>
      <c r="H37" s="104">
        <f>SUM(H35:H36)</f>
        <v>119.10999999999999</v>
      </c>
      <c r="I37" s="136">
        <f>SUM(I35)</f>
        <v>0</v>
      </c>
      <c r="J37" s="137">
        <f>SUM(J35)</f>
        <v>37</v>
      </c>
      <c r="K37" s="137">
        <f>SUM(K35)</f>
        <v>3</v>
      </c>
      <c r="L37" s="137">
        <f>SUM(L36)</f>
        <v>2</v>
      </c>
      <c r="M37" s="137">
        <f>SUM(M35:M36)</f>
        <v>36</v>
      </c>
      <c r="N37" s="138">
        <f>SUM(N35:N36)</f>
        <v>78</v>
      </c>
    </row>
    <row r="38" spans="1:14" s="35" customFormat="1" ht="14.4" thickBot="1">
      <c r="A38" s="172" t="s">
        <v>28</v>
      </c>
      <c r="B38" s="173"/>
      <c r="C38" s="105">
        <f t="shared" ref="C38:H38" si="9">C37+C34+C31+C28+C25+C22+C19+C16+C11+C6</f>
        <v>538.01</v>
      </c>
      <c r="D38" s="106">
        <f t="shared" si="9"/>
        <v>581.54000000000008</v>
      </c>
      <c r="E38" s="106">
        <f t="shared" si="9"/>
        <v>24.830000000000002</v>
      </c>
      <c r="F38" s="106">
        <f t="shared" si="9"/>
        <v>59.14</v>
      </c>
      <c r="G38" s="106">
        <f t="shared" si="9"/>
        <v>1329.73</v>
      </c>
      <c r="H38" s="107">
        <f t="shared" si="9"/>
        <v>2534.36</v>
      </c>
      <c r="I38" s="139">
        <f t="shared" ref="I38:M38" si="10">I37+I34+I31+I28+I25+I22+I19+I16+I11+I6</f>
        <v>331</v>
      </c>
      <c r="J38" s="140">
        <f t="shared" si="10"/>
        <v>590</v>
      </c>
      <c r="K38" s="140">
        <f t="shared" si="10"/>
        <v>46</v>
      </c>
      <c r="L38" s="140">
        <f t="shared" si="10"/>
        <v>82</v>
      </c>
      <c r="M38" s="140">
        <f t="shared" si="10"/>
        <v>511</v>
      </c>
      <c r="N38" s="141">
        <f>N37+N34+N31+N28+N25+N22+N19+N16+N11+N6</f>
        <v>1560</v>
      </c>
    </row>
    <row r="41" spans="1:14">
      <c r="B41" s="67" t="s">
        <v>11</v>
      </c>
    </row>
    <row r="42" spans="1:14">
      <c r="B42" s="68" t="s">
        <v>34</v>
      </c>
    </row>
    <row r="43" spans="1:14">
      <c r="B43" s="69" t="s">
        <v>35</v>
      </c>
    </row>
  </sheetData>
  <mergeCells count="25">
    <mergeCell ref="A19:B19"/>
    <mergeCell ref="C2:H2"/>
    <mergeCell ref="A38:B38"/>
    <mergeCell ref="A20:A21"/>
    <mergeCell ref="A22:B22"/>
    <mergeCell ref="A28:B28"/>
    <mergeCell ref="A31:B31"/>
    <mergeCell ref="A34:B34"/>
    <mergeCell ref="A37:B37"/>
    <mergeCell ref="A25:B25"/>
    <mergeCell ref="A35:A36"/>
    <mergeCell ref="A32:A33"/>
    <mergeCell ref="A29:A30"/>
    <mergeCell ref="A26:A27"/>
    <mergeCell ref="A23:A24"/>
    <mergeCell ref="A17:A18"/>
    <mergeCell ref="A12:A15"/>
    <mergeCell ref="A16:B16"/>
    <mergeCell ref="B2:B3"/>
    <mergeCell ref="A2:A3"/>
    <mergeCell ref="I2:N2"/>
    <mergeCell ref="A6:B6"/>
    <mergeCell ref="A11:B11"/>
    <mergeCell ref="A4:A5"/>
    <mergeCell ref="A7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5"/>
  <sheetViews>
    <sheetView workbookViewId="0">
      <selection activeCell="B2" sqref="B2:F2"/>
    </sheetView>
  </sheetViews>
  <sheetFormatPr defaultColWidth="9.109375" defaultRowHeight="13.8"/>
  <cols>
    <col min="1" max="1" width="2.88671875" style="2" customWidth="1"/>
    <col min="2" max="2" width="44.88671875" style="6" customWidth="1"/>
    <col min="3" max="3" width="22.6640625" style="2" customWidth="1"/>
    <col min="4" max="4" width="17.88671875" style="2" customWidth="1"/>
    <col min="5" max="5" width="17.109375" style="2" customWidth="1"/>
    <col min="6" max="6" width="18.44140625" style="2" bestFit="1" customWidth="1"/>
    <col min="7" max="7" width="10.44140625" style="2" customWidth="1"/>
    <col min="8" max="8" width="9.109375" style="2"/>
    <col min="9" max="9" width="10" style="2" customWidth="1"/>
    <col min="10" max="11" width="9.109375" style="2"/>
    <col min="12" max="12" width="9.5546875" style="2" customWidth="1"/>
    <col min="13" max="16384" width="9.109375" style="2"/>
  </cols>
  <sheetData>
    <row r="1" spans="2:12" ht="14.4" thickBot="1"/>
    <row r="2" spans="2:12" ht="42" customHeight="1" thickBot="1">
      <c r="B2" s="176" t="s">
        <v>41</v>
      </c>
      <c r="C2" s="177"/>
      <c r="D2" s="177"/>
      <c r="E2" s="177"/>
      <c r="F2" s="178"/>
      <c r="G2" s="143"/>
      <c r="H2" s="143"/>
      <c r="I2" s="143"/>
      <c r="J2" s="143"/>
      <c r="K2" s="143"/>
      <c r="L2" s="143"/>
    </row>
    <row r="3" spans="2:12" s="11" customFormat="1" ht="35.25" customHeight="1" thickBot="1">
      <c r="B3" s="50" t="s">
        <v>38</v>
      </c>
      <c r="C3" s="51" t="s">
        <v>36</v>
      </c>
      <c r="D3" s="51" t="s">
        <v>37</v>
      </c>
      <c r="E3" s="51" t="s">
        <v>40</v>
      </c>
      <c r="F3" s="52" t="s">
        <v>32</v>
      </c>
      <c r="G3" s="6"/>
    </row>
    <row r="4" spans="2:12" ht="16.5" customHeight="1">
      <c r="B4" s="47" t="s">
        <v>10</v>
      </c>
      <c r="C4" s="39">
        <v>550</v>
      </c>
      <c r="D4" s="40">
        <v>305</v>
      </c>
      <c r="E4" s="40">
        <v>705</v>
      </c>
      <c r="F4" s="56">
        <f>C4+D4+E4</f>
        <v>1560</v>
      </c>
      <c r="G4" s="6"/>
    </row>
    <row r="5" spans="2:12" ht="16.5" customHeight="1">
      <c r="B5" s="48" t="s">
        <v>29</v>
      </c>
      <c r="C5" s="42">
        <v>73613014</v>
      </c>
      <c r="D5" s="43">
        <v>21909143</v>
      </c>
      <c r="E5" s="43">
        <v>35996000</v>
      </c>
      <c r="F5" s="57">
        <f>C5+D5+E5</f>
        <v>131518157</v>
      </c>
      <c r="G5" s="6"/>
    </row>
    <row r="6" spans="2:12" ht="16.5" customHeight="1">
      <c r="B6" s="48" t="s">
        <v>30</v>
      </c>
      <c r="C6" s="42">
        <v>34155480</v>
      </c>
      <c r="D6" s="43">
        <v>9756228</v>
      </c>
      <c r="E6" s="43">
        <v>17998000</v>
      </c>
      <c r="F6" s="57">
        <f>C6+D6+E6</f>
        <v>61909708</v>
      </c>
      <c r="G6" s="6"/>
    </row>
    <row r="7" spans="2:12" ht="16.5" customHeight="1" thickBot="1">
      <c r="B7" s="49" t="s">
        <v>31</v>
      </c>
      <c r="C7" s="45">
        <v>39457534</v>
      </c>
      <c r="D7" s="46">
        <v>12152915</v>
      </c>
      <c r="E7" s="46">
        <v>17998000</v>
      </c>
      <c r="F7" s="58">
        <f>C7+D7+E7</f>
        <v>69608449</v>
      </c>
      <c r="G7" s="6"/>
    </row>
    <row r="8" spans="2:12" s="54" customFormat="1" ht="12">
      <c r="B8" s="53"/>
    </row>
    <row r="9" spans="2:12" s="54" customFormat="1" ht="12">
      <c r="B9" s="53"/>
    </row>
    <row r="10" spans="2:12" s="54" customFormat="1" ht="12">
      <c r="B10" s="53"/>
    </row>
    <row r="11" spans="2:12" s="54" customFormat="1" ht="12">
      <c r="B11" s="53"/>
    </row>
    <row r="12" spans="2:12" s="54" customFormat="1" ht="12">
      <c r="B12" s="53"/>
    </row>
    <row r="13" spans="2:12" s="54" customFormat="1" ht="12">
      <c r="B13" s="53"/>
    </row>
    <row r="14" spans="2:12" s="54" customFormat="1" ht="12">
      <c r="B14" s="53"/>
    </row>
    <row r="15" spans="2:12" s="54" customFormat="1" ht="12">
      <c r="B15" s="53"/>
    </row>
  </sheetData>
  <mergeCells count="2">
    <mergeCell ref="G2:L2"/>
    <mergeCell ref="B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Ռիսկ, ապ.վճար, քանակ</vt:lpstr>
      <vt:lpstr>Մարզ, ռիսկ, մշակաբույս</vt:lpstr>
      <vt:lpstr>Ըստ ապահովագրականների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2021-03-18T11:40:16Z</dcterms:modified>
</cp:coreProperties>
</file>