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BEAE5071-B06C-4EA4-B86E-74B6861BF63D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Պահանջների քանակ" sheetId="1" r:id="rId1"/>
    <sheet name="Հատուցման քանակ, գումար" sheetId="2" r:id="rId2"/>
    <sheet name="Ապահովագրավճար" sheetId="4" r:id="rId3"/>
  </sheets>
  <calcPr calcId="179021"/>
</workbook>
</file>

<file path=xl/calcChain.xml><?xml version="1.0" encoding="utf-8"?>
<calcChain xmlns="http://schemas.openxmlformats.org/spreadsheetml/2006/main">
  <c r="I17" i="2" l="1"/>
  <c r="J17" i="2"/>
  <c r="L17" i="2"/>
  <c r="M17" i="2"/>
  <c r="I12" i="2"/>
  <c r="C12" i="2"/>
  <c r="G7" i="2"/>
  <c r="F7" i="2"/>
  <c r="D7" i="2"/>
  <c r="E7" i="2"/>
  <c r="C7" i="2"/>
  <c r="I7" i="2" l="1"/>
  <c r="G21" i="1" l="1"/>
  <c r="F32" i="2" l="1"/>
  <c r="G32" i="2"/>
  <c r="H31" i="2"/>
  <c r="H30" i="2"/>
  <c r="H28" i="2"/>
  <c r="H27" i="2"/>
  <c r="H25" i="2"/>
  <c r="H24" i="2"/>
  <c r="H22" i="2"/>
  <c r="H21" i="2"/>
  <c r="H23" i="2" s="1"/>
  <c r="H19" i="2"/>
  <c r="H18" i="2"/>
  <c r="H16" i="2"/>
  <c r="H15" i="2"/>
  <c r="H14" i="2"/>
  <c r="H13" i="2"/>
  <c r="H9" i="2"/>
  <c r="H10" i="2"/>
  <c r="H11" i="2"/>
  <c r="H8" i="2"/>
  <c r="H6" i="2"/>
  <c r="H5" i="2"/>
  <c r="G23" i="2"/>
  <c r="N37" i="2"/>
  <c r="N38" i="2" s="1"/>
  <c r="M38" i="2"/>
  <c r="I38" i="2"/>
  <c r="J38" i="2"/>
  <c r="K38" i="2"/>
  <c r="L38" i="2"/>
  <c r="I35" i="2"/>
  <c r="J35" i="2"/>
  <c r="K35" i="2"/>
  <c r="L35" i="2"/>
  <c r="M35" i="2"/>
  <c r="N34" i="2"/>
  <c r="N33" i="2"/>
  <c r="N35" i="2" s="1"/>
  <c r="M32" i="2"/>
  <c r="N30" i="2"/>
  <c r="N31" i="2"/>
  <c r="L32" i="2"/>
  <c r="L29" i="2"/>
  <c r="M29" i="2"/>
  <c r="I26" i="2"/>
  <c r="J26" i="2"/>
  <c r="K26" i="2"/>
  <c r="L26" i="2"/>
  <c r="M26" i="2"/>
  <c r="N25" i="2"/>
  <c r="N24" i="2"/>
  <c r="N26" i="2" s="1"/>
  <c r="L20" i="2"/>
  <c r="L23" i="2"/>
  <c r="M23" i="2"/>
  <c r="N22" i="2"/>
  <c r="N23" i="2" s="1"/>
  <c r="N19" i="2"/>
  <c r="N18" i="2"/>
  <c r="N20" i="2" s="1"/>
  <c r="N16" i="2"/>
  <c r="N15" i="2"/>
  <c r="N14" i="2"/>
  <c r="N13" i="2"/>
  <c r="N11" i="2"/>
  <c r="N10" i="2"/>
  <c r="N9" i="2"/>
  <c r="N8" i="2"/>
  <c r="N6" i="2"/>
  <c r="N5" i="2"/>
  <c r="N28" i="2"/>
  <c r="N27" i="2"/>
  <c r="M20" i="2"/>
  <c r="K20" i="2"/>
  <c r="K17" i="2"/>
  <c r="J12" i="2"/>
  <c r="K12" i="2"/>
  <c r="L12" i="2"/>
  <c r="M12" i="2"/>
  <c r="J7" i="2"/>
  <c r="K7" i="2"/>
  <c r="L7" i="2"/>
  <c r="M7" i="2"/>
  <c r="D38" i="2"/>
  <c r="E38" i="2"/>
  <c r="F38" i="2"/>
  <c r="G38" i="2"/>
  <c r="C38" i="2"/>
  <c r="H37" i="2"/>
  <c r="H38" i="2" s="1"/>
  <c r="H34" i="2"/>
  <c r="H33" i="2"/>
  <c r="H35" i="2" s="1"/>
  <c r="E32" i="2"/>
  <c r="F29" i="2"/>
  <c r="G29" i="2"/>
  <c r="E29" i="2"/>
  <c r="D26" i="2"/>
  <c r="E26" i="2"/>
  <c r="F26" i="2"/>
  <c r="G26" i="2"/>
  <c r="C26" i="2"/>
  <c r="F23" i="2"/>
  <c r="E23" i="2"/>
  <c r="G17" i="2"/>
  <c r="F17" i="2"/>
  <c r="E17" i="2"/>
  <c r="D17" i="2"/>
  <c r="C17" i="2"/>
  <c r="G12" i="2"/>
  <c r="F12" i="2"/>
  <c r="E12" i="2"/>
  <c r="D12" i="2"/>
  <c r="G20" i="2"/>
  <c r="F20" i="2"/>
  <c r="H20" i="2" s="1"/>
  <c r="N7" i="2" l="1"/>
  <c r="J39" i="2"/>
  <c r="H12" i="2"/>
  <c r="H26" i="2"/>
  <c r="H32" i="2"/>
  <c r="D39" i="2"/>
  <c r="I39" i="2"/>
  <c r="N12" i="2"/>
  <c r="N17" i="2"/>
  <c r="L39" i="2"/>
  <c r="F39" i="2"/>
  <c r="N29" i="2"/>
  <c r="N32" i="2"/>
  <c r="K39" i="2"/>
  <c r="H7" i="2"/>
  <c r="E39" i="2"/>
  <c r="C39" i="2"/>
  <c r="G39" i="2"/>
  <c r="M39" i="2"/>
  <c r="H29" i="2"/>
  <c r="H39" i="2" s="1"/>
  <c r="H17" i="2"/>
  <c r="N39" i="2" l="1"/>
  <c r="H15" i="1"/>
  <c r="G15" i="1"/>
  <c r="F15" i="1"/>
  <c r="E15" i="1"/>
  <c r="D15" i="1"/>
  <c r="I15" i="1" s="1"/>
  <c r="H11" i="1"/>
  <c r="G11" i="1"/>
  <c r="F11" i="1"/>
  <c r="E11" i="1"/>
  <c r="H7" i="1"/>
  <c r="G7" i="1"/>
  <c r="F7" i="1"/>
  <c r="E7" i="1"/>
  <c r="D7" i="1"/>
  <c r="D11" i="1" l="1"/>
  <c r="I14" i="1"/>
  <c r="I12" i="1"/>
  <c r="I23" i="1"/>
  <c r="I26" i="1"/>
  <c r="I32" i="1"/>
  <c r="H21" i="1"/>
  <c r="D24" i="1"/>
  <c r="D33" i="1"/>
  <c r="I6" i="1"/>
  <c r="I5" i="1"/>
  <c r="H36" i="1"/>
  <c r="G36" i="1"/>
  <c r="F36" i="1"/>
  <c r="E36" i="1"/>
  <c r="D36" i="1"/>
  <c r="D37" i="1" s="1"/>
  <c r="I35" i="1"/>
  <c r="I34" i="1"/>
  <c r="I36" i="1" s="1"/>
  <c r="H33" i="1"/>
  <c r="G33" i="1"/>
  <c r="F33" i="1"/>
  <c r="E33" i="1"/>
  <c r="I31" i="1"/>
  <c r="H30" i="1"/>
  <c r="G30" i="1"/>
  <c r="F30" i="1"/>
  <c r="I29" i="1"/>
  <c r="I28" i="1"/>
  <c r="H27" i="1"/>
  <c r="G27" i="1"/>
  <c r="F27" i="1"/>
  <c r="I25" i="1"/>
  <c r="H24" i="1"/>
  <c r="G24" i="1"/>
  <c r="F24" i="1"/>
  <c r="E24" i="1"/>
  <c r="I22" i="1"/>
  <c r="I20" i="1"/>
  <c r="I19" i="1"/>
  <c r="H18" i="1"/>
  <c r="G18" i="1"/>
  <c r="F18" i="1"/>
  <c r="I17" i="1"/>
  <c r="I16" i="1"/>
  <c r="I18" i="1" s="1"/>
  <c r="I13" i="1"/>
  <c r="I10" i="1"/>
  <c r="I9" i="1"/>
  <c r="I8" i="1"/>
  <c r="I7" i="1" l="1"/>
  <c r="I33" i="1"/>
  <c r="G37" i="1"/>
  <c r="I27" i="1"/>
  <c r="I11" i="1"/>
  <c r="I30" i="1"/>
  <c r="I21" i="1"/>
  <c r="I24" i="1"/>
  <c r="F37" i="1"/>
  <c r="H37" i="1"/>
  <c r="E37" i="1"/>
  <c r="I37" i="1" l="1"/>
</calcChain>
</file>

<file path=xl/sharedStrings.xml><?xml version="1.0" encoding="utf-8"?>
<sst xmlns="http://schemas.openxmlformats.org/spreadsheetml/2006/main" count="128" uniqueCount="41">
  <si>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</si>
  <si>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</si>
  <si>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</si>
  <si>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</si>
  <si>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</si>
  <si>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</si>
  <si>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</si>
  <si>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</si>
  <si>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>Ռիսկ/Մշակաբույս</t>
  </si>
  <si>
    <t>Պայմանագրերի քանակ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</si>
  <si>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</si>
  <si>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</si>
  <si>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</si>
  <si>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</si>
  <si>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</si>
  <si>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</si>
  <si>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</si>
  <si>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</si>
  <si>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</si>
  <si>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</si>
  <si>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</si>
  <si>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</si>
  <si>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</si>
  <si>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</si>
  <si>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</si>
  <si>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</si>
  <si>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</si>
  <si>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Ապահովադրի կողմից վճարվող ապահովագրավճար</t>
  </si>
  <si>
    <t>Սուբսիդավորվող ապահովագրավճար</t>
  </si>
  <si>
    <t>Ընդամենը</t>
  </si>
  <si>
    <t>Ըստ մարզի՝ ընդամենը ցուցանիշ</t>
  </si>
  <si>
    <t>Ըստ բոլոր մարզերի՝ ընդամենը ցուցանիշ</t>
  </si>
  <si>
    <t>Ցուցանիշ</t>
  </si>
  <si>
    <t>Ապահովագրական հատուցումների գծով ներկայացված պահանջների քանակ</t>
  </si>
  <si>
    <t>Ապահովագրական հատուցումների քանակ</t>
  </si>
  <si>
    <t>Հրդեհ</t>
  </si>
  <si>
    <t>Համախառն ապահովագրավճար, այդ թվում՝</t>
  </si>
  <si>
    <t>30.11.2020թ. դրությամբ ամփոփ տեղեկատվություն</t>
  </si>
  <si>
    <r>
      <t xml:space="preserve">Ապահովագրական հատուցում </t>
    </r>
    <r>
      <rPr>
        <b/>
        <sz val="8"/>
        <color theme="1"/>
        <rFont val="GHEA Grapalat"/>
        <family val="3"/>
      </rPr>
      <t>(ՀՀ դրամ)</t>
    </r>
  </si>
  <si>
    <t>30.11.2020թ.  դրությամբ ամփոփ տեղեկատվություն</t>
  </si>
  <si>
    <t>30/09/2019-15/05/2020թթ. ժամանակահատվածում կնքված պայմանագրերի քանակ և ապահովագրավճար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</si>
</sst>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name val="GHEA Grapalat"/>
      <family val="3"/>
    </font>
    <font>
      <sz val="10"/>
      <color rgb="FFFF0000"/>
      <name val="GHEA Grapalat"/>
      <family val="3"/>
    </font>
    <font>
      <b/>
      <i/>
      <sz val="10"/>
      <color theme="1"/>
      <name val="GHEA Grapalat"/>
    </font>
    <font>
      <b/>
      <sz val="8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/>
    <xf numFmtId="165" fontId="5" fillId="0" borderId="12" xfId="1" applyNumberFormat="1" applyFont="1" applyBorder="1" applyAlignment="1">
      <alignment vertical="center" wrapText="1"/>
    </xf>
    <xf numFmtId="166" fontId="5" fillId="0" borderId="7" xfId="0" applyNumberFormat="1" applyFont="1" applyBorder="1"/>
    <xf numFmtId="166" fontId="5" fillId="0" borderId="8" xfId="0" applyNumberFormat="1" applyFont="1" applyBorder="1"/>
    <xf numFmtId="165" fontId="5" fillId="4" borderId="9" xfId="1" applyNumberFormat="1" applyFont="1" applyFill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2" borderId="2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165" fontId="10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14" xfId="1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4" fillId="5" borderId="6" xfId="1" applyNumberFormat="1" applyFont="1" applyFill="1" applyBorder="1" applyAlignment="1">
      <alignment horizontal="center"/>
    </xf>
    <xf numFmtId="165" fontId="9" fillId="0" borderId="6" xfId="1" applyNumberFormat="1" applyFont="1" applyBorder="1" applyAlignment="1">
      <alignment horizontal="center"/>
    </xf>
    <xf numFmtId="165" fontId="9" fillId="5" borderId="6" xfId="1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5" fontId="9" fillId="2" borderId="5" xfId="1" applyNumberFormat="1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5" fontId="4" fillId="4" borderId="9" xfId="1" applyNumberFormat="1" applyFont="1" applyFill="1" applyBorder="1" applyAlignment="1">
      <alignment horizontal="center"/>
    </xf>
    <xf numFmtId="165" fontId="5" fillId="0" borderId="4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2"/>
  <sheetViews>
    <sheetView tabSelected="1" workbookViewId="0">
      <pane ySplit="4" topLeftCell="A5" activePane="bottomLeft" state="frozen"/>
      <selection pane="bottomLeft" activeCell="B1" sqref="B1"/>
    </sheetView>
  </sheetViews>
  <sheetFormatPr defaultColWidth="9.109375" defaultRowHeight="13.8"/>
  <cols>
    <col min="1" max="1" width="2.88671875" style="1" customWidth="1"/>
    <col min="2" max="2" width="13.33203125" style="1" customWidth="1"/>
    <col min="3" max="3" width="35" style="14" customWidth="1"/>
    <col min="4" max="7" width="9.109375" style="1"/>
    <col min="8" max="8" width="13.5546875" style="1" bestFit="1" customWidth="1"/>
    <col min="9" max="9" width="19.6640625" style="1" customWidth="1"/>
    <col min="10" max="16384" width="9.109375" style="1"/>
  </cols>
  <sheetData>
    <row r="2" spans="2:9" ht="15.75" customHeight="1" thickBot="1">
      <c r="B2" s="62" t="s">
        <v>37</v>
      </c>
      <c r="C2" s="62"/>
      <c r="D2" s="62"/>
      <c r="E2" s="62"/>
      <c r="F2" s="62"/>
      <c r="G2" s="62"/>
      <c r="H2" s="62"/>
      <c r="I2" s="62"/>
    </row>
    <row r="3" spans="2:9" ht="33.75" customHeight="1" thickBot="1">
      <c r="B3" s="58" t="s">
        <v>22</v>
      </c>
      <c r="C3" s="60" t="s">
        <v>8</v>
      </c>
      <c r="D3" s="63" t="s">
        <v>33</v>
      </c>
      <c r="E3" s="64"/>
      <c r="F3" s="64"/>
      <c r="G3" s="64"/>
      <c r="H3" s="64"/>
      <c r="I3" s="65"/>
    </row>
    <row r="4" spans="2:9" ht="40.5" customHeight="1" thickBot="1">
      <c r="B4" s="59"/>
      <c r="C4" s="61"/>
      <c r="D4" s="29" t="s">
        <v>0</v>
      </c>
      <c r="E4" s="30" t="s">
        <v>1</v>
      </c>
      <c r="F4" s="30" t="s">
        <v>2</v>
      </c>
      <c r="G4" s="31" t="s">
        <v>3</v>
      </c>
      <c r="H4" s="30" t="s">
        <v>4</v>
      </c>
      <c r="I4" s="25" t="s">
        <v>23</v>
      </c>
    </row>
    <row r="5" spans="2:9" s="4" customFormat="1" ht="18" customHeight="1">
      <c r="B5" s="66" t="s">
        <v>12</v>
      </c>
      <c r="C5" s="7" t="s">
        <v>35</v>
      </c>
      <c r="D5" s="32">
        <v>0</v>
      </c>
      <c r="E5" s="33">
        <v>0</v>
      </c>
      <c r="F5" s="33">
        <v>0</v>
      </c>
      <c r="G5" s="34"/>
      <c r="H5" s="33">
        <v>0</v>
      </c>
      <c r="I5" s="41">
        <f>SUM(D5:H5)</f>
        <v>0</v>
      </c>
    </row>
    <row r="6" spans="2:9" ht="16.5" customHeight="1">
      <c r="B6" s="67"/>
      <c r="C6" s="8" t="s">
        <v>6</v>
      </c>
      <c r="D6" s="32">
        <v>12</v>
      </c>
      <c r="E6" s="32">
        <v>0</v>
      </c>
      <c r="F6" s="32">
        <v>2</v>
      </c>
      <c r="G6" s="35">
        <v>4</v>
      </c>
      <c r="H6" s="35">
        <v>2</v>
      </c>
      <c r="I6" s="42">
        <f>SUM(D6:H6)</f>
        <v>20</v>
      </c>
    </row>
    <row r="7" spans="2:9" ht="16.5" customHeight="1">
      <c r="B7" s="55" t="s">
        <v>24</v>
      </c>
      <c r="C7" s="56"/>
      <c r="D7" s="35">
        <f t="shared" ref="D7:I7" si="0">SUM(D5:D6)</f>
        <v>12</v>
      </c>
      <c r="E7" s="35">
        <f t="shared" si="0"/>
        <v>0</v>
      </c>
      <c r="F7" s="35">
        <f t="shared" si="0"/>
        <v>2</v>
      </c>
      <c r="G7" s="43">
        <f t="shared" si="0"/>
        <v>4</v>
      </c>
      <c r="H7" s="35">
        <f t="shared" si="0"/>
        <v>2</v>
      </c>
      <c r="I7" s="44">
        <f t="shared" si="0"/>
        <v>20</v>
      </c>
    </row>
    <row r="8" spans="2:9" ht="16.5" customHeight="1">
      <c r="B8" s="57" t="s">
        <v>13</v>
      </c>
      <c r="C8" s="9" t="s">
        <v>5</v>
      </c>
      <c r="D8" s="35">
        <v>37</v>
      </c>
      <c r="E8" s="35">
        <v>4</v>
      </c>
      <c r="F8" s="35">
        <v>0</v>
      </c>
      <c r="G8" s="36"/>
      <c r="H8" s="36"/>
      <c r="I8" s="42">
        <f>D8+E8+F8</f>
        <v>41</v>
      </c>
    </row>
    <row r="9" spans="2:9" ht="16.5" customHeight="1">
      <c r="B9" s="57"/>
      <c r="C9" s="8" t="s">
        <v>35</v>
      </c>
      <c r="D9" s="37">
        <v>0</v>
      </c>
      <c r="E9" s="35">
        <v>0</v>
      </c>
      <c r="F9" s="35">
        <v>0</v>
      </c>
      <c r="G9" s="36"/>
      <c r="H9" s="35">
        <v>0</v>
      </c>
      <c r="I9" s="42">
        <f>SUM(D9:H9)</f>
        <v>0</v>
      </c>
    </row>
    <row r="10" spans="2:9" ht="16.5" customHeight="1">
      <c r="B10" s="57"/>
      <c r="C10" s="8" t="s">
        <v>6</v>
      </c>
      <c r="D10" s="37">
        <v>3</v>
      </c>
      <c r="E10" s="35">
        <v>1</v>
      </c>
      <c r="F10" s="35">
        <v>0</v>
      </c>
      <c r="G10" s="35">
        <v>1</v>
      </c>
      <c r="H10" s="35">
        <v>4</v>
      </c>
      <c r="I10" s="42">
        <f t="shared" ref="I10" si="1">SUM(D10:H10)</f>
        <v>9</v>
      </c>
    </row>
    <row r="11" spans="2:9" ht="16.5" customHeight="1">
      <c r="B11" s="55" t="s">
        <v>24</v>
      </c>
      <c r="C11" s="56"/>
      <c r="D11" s="37">
        <f>SUM(D8:D10)</f>
        <v>40</v>
      </c>
      <c r="E11" s="35">
        <f>SUM(E8:E10)</f>
        <v>5</v>
      </c>
      <c r="F11" s="35">
        <f>SUM(F8:F10)</f>
        <v>0</v>
      </c>
      <c r="G11" s="43">
        <f>SUM(G9:G10)</f>
        <v>1</v>
      </c>
      <c r="H11" s="35">
        <f>SUM(H9:H10)</f>
        <v>4</v>
      </c>
      <c r="I11" s="44">
        <f>SUM(I8:I10)</f>
        <v>50</v>
      </c>
    </row>
    <row r="12" spans="2:9" ht="16.5" customHeight="1">
      <c r="B12" s="57" t="s">
        <v>14</v>
      </c>
      <c r="C12" s="9" t="s">
        <v>5</v>
      </c>
      <c r="D12" s="35">
        <v>46</v>
      </c>
      <c r="E12" s="35">
        <v>2</v>
      </c>
      <c r="F12" s="35">
        <v>0</v>
      </c>
      <c r="G12" s="36"/>
      <c r="H12" s="36"/>
      <c r="I12" s="42">
        <f>SUM(D12:H12)</f>
        <v>48</v>
      </c>
    </row>
    <row r="13" spans="2:9" ht="16.5" customHeight="1">
      <c r="B13" s="57"/>
      <c r="C13" s="8" t="s">
        <v>35</v>
      </c>
      <c r="D13" s="35">
        <v>0</v>
      </c>
      <c r="E13" s="35">
        <v>0</v>
      </c>
      <c r="F13" s="35">
        <v>0</v>
      </c>
      <c r="G13" s="36"/>
      <c r="H13" s="35">
        <v>0</v>
      </c>
      <c r="I13" s="42">
        <f t="shared" ref="I13" si="2">SUM(D13:H13)</f>
        <v>0</v>
      </c>
    </row>
    <row r="14" spans="2:9" ht="16.5" customHeight="1">
      <c r="B14" s="57"/>
      <c r="C14" s="8" t="s">
        <v>6</v>
      </c>
      <c r="D14" s="35">
        <v>4</v>
      </c>
      <c r="E14" s="35">
        <v>8</v>
      </c>
      <c r="F14" s="35">
        <v>0</v>
      </c>
      <c r="G14" s="35">
        <v>1</v>
      </c>
      <c r="H14" s="35">
        <v>9</v>
      </c>
      <c r="I14" s="42">
        <f>SUM(D14:H14)</f>
        <v>22</v>
      </c>
    </row>
    <row r="15" spans="2:9" ht="16.5" customHeight="1">
      <c r="B15" s="55" t="s">
        <v>24</v>
      </c>
      <c r="C15" s="56"/>
      <c r="D15" s="37">
        <f>SUM(D12:D14)</f>
        <v>50</v>
      </c>
      <c r="E15" s="35">
        <f>SUM(E12:E14)</f>
        <v>10</v>
      </c>
      <c r="F15" s="35">
        <f>SUM(F12:F14)</f>
        <v>0</v>
      </c>
      <c r="G15" s="43">
        <f>SUM(G12:G14)</f>
        <v>1</v>
      </c>
      <c r="H15" s="43">
        <f>SUM(H12:H14)</f>
        <v>9</v>
      </c>
      <c r="I15" s="44">
        <f>SUM(D15:H15)</f>
        <v>70</v>
      </c>
    </row>
    <row r="16" spans="2:9" ht="16.5" customHeight="1">
      <c r="B16" s="57" t="s">
        <v>15</v>
      </c>
      <c r="C16" s="8" t="s">
        <v>35</v>
      </c>
      <c r="D16" s="38"/>
      <c r="E16" s="39"/>
      <c r="F16" s="35">
        <v>0</v>
      </c>
      <c r="G16" s="36"/>
      <c r="H16" s="35">
        <v>0</v>
      </c>
      <c r="I16" s="42">
        <f>SUM(F16:H16)</f>
        <v>0</v>
      </c>
    </row>
    <row r="17" spans="2:9" ht="16.5" customHeight="1">
      <c r="B17" s="57"/>
      <c r="C17" s="8" t="s">
        <v>6</v>
      </c>
      <c r="D17" s="38"/>
      <c r="E17" s="39"/>
      <c r="F17" s="35">
        <v>0</v>
      </c>
      <c r="G17" s="35">
        <v>1</v>
      </c>
      <c r="H17" s="35">
        <v>3</v>
      </c>
      <c r="I17" s="42">
        <f>SUM(G17:H17)</f>
        <v>4</v>
      </c>
    </row>
    <row r="18" spans="2:9" ht="16.5" customHeight="1">
      <c r="B18" s="55" t="s">
        <v>24</v>
      </c>
      <c r="C18" s="56"/>
      <c r="D18" s="38"/>
      <c r="E18" s="39"/>
      <c r="F18" s="35">
        <f>SUM(F16)</f>
        <v>0</v>
      </c>
      <c r="G18" s="35">
        <f>SUM(G17)</f>
        <v>1</v>
      </c>
      <c r="H18" s="35">
        <f>SUM(H16:H17)</f>
        <v>3</v>
      </c>
      <c r="I18" s="44">
        <f>SUM(I16:I17)</f>
        <v>4</v>
      </c>
    </row>
    <row r="19" spans="2:9" ht="16.5" customHeight="1">
      <c r="B19" s="57" t="s">
        <v>16</v>
      </c>
      <c r="C19" s="8" t="s">
        <v>35</v>
      </c>
      <c r="D19" s="38"/>
      <c r="E19" s="39"/>
      <c r="F19" s="35">
        <v>0</v>
      </c>
      <c r="G19" s="36"/>
      <c r="H19" s="35">
        <v>0</v>
      </c>
      <c r="I19" s="42">
        <f>SUM(F19:H19)</f>
        <v>0</v>
      </c>
    </row>
    <row r="20" spans="2:9" ht="16.5" customHeight="1">
      <c r="B20" s="57"/>
      <c r="C20" s="8" t="s">
        <v>6</v>
      </c>
      <c r="D20" s="38"/>
      <c r="E20" s="39"/>
      <c r="F20" s="36"/>
      <c r="G20" s="35">
        <v>3</v>
      </c>
      <c r="H20" s="35">
        <v>62</v>
      </c>
      <c r="I20" s="42">
        <f>SUM(G20:H20)</f>
        <v>65</v>
      </c>
    </row>
    <row r="21" spans="2:9" ht="16.5" customHeight="1">
      <c r="B21" s="55" t="s">
        <v>24</v>
      </c>
      <c r="C21" s="56"/>
      <c r="D21" s="38"/>
      <c r="E21" s="39"/>
      <c r="F21" s="35">
        <v>0</v>
      </c>
      <c r="G21" s="35">
        <f>SUM(G20)</f>
        <v>3</v>
      </c>
      <c r="H21" s="35">
        <f>SUM(H19:H20)</f>
        <v>62</v>
      </c>
      <c r="I21" s="44">
        <f>SUM(I19:I20)</f>
        <v>65</v>
      </c>
    </row>
    <row r="22" spans="2:9" ht="16.5" customHeight="1">
      <c r="B22" s="57" t="s">
        <v>17</v>
      </c>
      <c r="C22" s="8" t="s">
        <v>35</v>
      </c>
      <c r="D22" s="35">
        <v>0</v>
      </c>
      <c r="E22" s="35">
        <v>0</v>
      </c>
      <c r="F22" s="35">
        <v>0</v>
      </c>
      <c r="G22" s="36"/>
      <c r="H22" s="35">
        <v>0</v>
      </c>
      <c r="I22" s="42">
        <f>SUM(D22:H22)</f>
        <v>0</v>
      </c>
    </row>
    <row r="23" spans="2:9" ht="16.5" customHeight="1">
      <c r="B23" s="57"/>
      <c r="C23" s="8" t="s">
        <v>6</v>
      </c>
      <c r="D23" s="35">
        <v>0</v>
      </c>
      <c r="E23" s="35">
        <v>0</v>
      </c>
      <c r="F23" s="35">
        <v>0</v>
      </c>
      <c r="G23" s="35">
        <v>9</v>
      </c>
      <c r="H23" s="35">
        <v>5</v>
      </c>
      <c r="I23" s="42">
        <f>SUM(D23:H23)</f>
        <v>14</v>
      </c>
    </row>
    <row r="24" spans="2:9">
      <c r="B24" s="55" t="s">
        <v>24</v>
      </c>
      <c r="C24" s="56"/>
      <c r="D24" s="37">
        <f>SUM(D22:D23)</f>
        <v>0</v>
      </c>
      <c r="E24" s="35">
        <f>SUM(E22)</f>
        <v>0</v>
      </c>
      <c r="F24" s="35">
        <f>SUM(F22)</f>
        <v>0</v>
      </c>
      <c r="G24" s="35">
        <f>SUM(G23)</f>
        <v>9</v>
      </c>
      <c r="H24" s="35">
        <f>SUM(H22:H23)</f>
        <v>5</v>
      </c>
      <c r="I24" s="44">
        <f>SUM(I22:I23)</f>
        <v>14</v>
      </c>
    </row>
    <row r="25" spans="2:9">
      <c r="B25" s="57" t="s">
        <v>18</v>
      </c>
      <c r="C25" s="8" t="s">
        <v>35</v>
      </c>
      <c r="D25" s="38"/>
      <c r="E25" s="39"/>
      <c r="F25" s="35">
        <v>0</v>
      </c>
      <c r="G25" s="36"/>
      <c r="H25" s="35">
        <v>0</v>
      </c>
      <c r="I25" s="42">
        <f>SUM(F25:H25)</f>
        <v>0</v>
      </c>
    </row>
    <row r="26" spans="2:9">
      <c r="B26" s="57"/>
      <c r="C26" s="8" t="s">
        <v>6</v>
      </c>
      <c r="D26" s="38"/>
      <c r="E26" s="39"/>
      <c r="F26" s="36"/>
      <c r="G26" s="35">
        <v>3</v>
      </c>
      <c r="H26" s="35">
        <v>68</v>
      </c>
      <c r="I26" s="42">
        <f>SUM(G26:H26)</f>
        <v>71</v>
      </c>
    </row>
    <row r="27" spans="2:9">
      <c r="B27" s="55" t="s">
        <v>25</v>
      </c>
      <c r="C27" s="56"/>
      <c r="D27" s="38"/>
      <c r="E27" s="39"/>
      <c r="F27" s="35">
        <f>SUM(F25)</f>
        <v>0</v>
      </c>
      <c r="G27" s="35">
        <f>SUM(G26)</f>
        <v>3</v>
      </c>
      <c r="H27" s="35">
        <f>SUM(H25:H26)</f>
        <v>68</v>
      </c>
      <c r="I27" s="44">
        <f>SUM(I25:I26)</f>
        <v>71</v>
      </c>
    </row>
    <row r="28" spans="2:9">
      <c r="B28" s="57" t="s">
        <v>19</v>
      </c>
      <c r="C28" s="8" t="s">
        <v>35</v>
      </c>
      <c r="D28" s="38"/>
      <c r="E28" s="39"/>
      <c r="F28" s="35">
        <v>0</v>
      </c>
      <c r="G28" s="36"/>
      <c r="H28" s="35">
        <v>0</v>
      </c>
      <c r="I28" s="42">
        <f>SUM(F28:H28)</f>
        <v>0</v>
      </c>
    </row>
    <row r="29" spans="2:9">
      <c r="B29" s="57"/>
      <c r="C29" s="8" t="s">
        <v>6</v>
      </c>
      <c r="D29" s="38"/>
      <c r="E29" s="39"/>
      <c r="F29" s="36"/>
      <c r="G29" s="35">
        <v>1</v>
      </c>
      <c r="H29" s="35">
        <v>2</v>
      </c>
      <c r="I29" s="42">
        <f>SUM(G29:H29)</f>
        <v>3</v>
      </c>
    </row>
    <row r="30" spans="2:9">
      <c r="B30" s="55" t="s">
        <v>25</v>
      </c>
      <c r="C30" s="56"/>
      <c r="D30" s="38"/>
      <c r="E30" s="39"/>
      <c r="F30" s="35">
        <f>SUM(F28)</f>
        <v>0</v>
      </c>
      <c r="G30" s="35">
        <f>SUM(G29)</f>
        <v>1</v>
      </c>
      <c r="H30" s="35">
        <f>SUM(H28:H29)</f>
        <v>2</v>
      </c>
      <c r="I30" s="44">
        <f>SUM(I28:I29)</f>
        <v>3</v>
      </c>
    </row>
    <row r="31" spans="2:9">
      <c r="B31" s="57" t="s">
        <v>20</v>
      </c>
      <c r="C31" s="8" t="s">
        <v>35</v>
      </c>
      <c r="D31" s="35">
        <v>0</v>
      </c>
      <c r="E31" s="35">
        <v>0</v>
      </c>
      <c r="F31" s="35">
        <v>0</v>
      </c>
      <c r="G31" s="36"/>
      <c r="H31" s="35">
        <v>0</v>
      </c>
      <c r="I31" s="45">
        <f>SUM(D31:H31)</f>
        <v>0</v>
      </c>
    </row>
    <row r="32" spans="2:9">
      <c r="B32" s="57"/>
      <c r="C32" s="10" t="s">
        <v>6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45">
        <f>SUM(D32:H32)</f>
        <v>1</v>
      </c>
    </row>
    <row r="33" spans="2:9">
      <c r="B33" s="55" t="s">
        <v>25</v>
      </c>
      <c r="C33" s="56"/>
      <c r="D33" s="37">
        <f>SUM(D31:D32)</f>
        <v>1</v>
      </c>
      <c r="E33" s="35">
        <f>SUM(E31)</f>
        <v>0</v>
      </c>
      <c r="F33" s="35">
        <f>SUM(F31)</f>
        <v>0</v>
      </c>
      <c r="G33" s="35">
        <f>SUM(G32)</f>
        <v>0</v>
      </c>
      <c r="H33" s="35">
        <f>SUM(H31:H32)</f>
        <v>0</v>
      </c>
      <c r="I33" s="46">
        <f>SUM(I31:I32)</f>
        <v>1</v>
      </c>
    </row>
    <row r="34" spans="2:9">
      <c r="B34" s="57" t="s">
        <v>21</v>
      </c>
      <c r="C34" s="8" t="s">
        <v>35</v>
      </c>
      <c r="D34" s="37">
        <v>0</v>
      </c>
      <c r="E34" s="35">
        <v>0</v>
      </c>
      <c r="F34" s="40"/>
      <c r="G34" s="36"/>
      <c r="H34" s="35">
        <v>0</v>
      </c>
      <c r="I34" s="42">
        <f>SUM(D34:H34)</f>
        <v>0</v>
      </c>
    </row>
    <row r="35" spans="2:9">
      <c r="B35" s="57"/>
      <c r="C35" s="10" t="s">
        <v>6</v>
      </c>
      <c r="D35" s="35">
        <v>0</v>
      </c>
      <c r="E35" s="35">
        <v>0</v>
      </c>
      <c r="F35" s="35">
        <v>0</v>
      </c>
      <c r="G35" s="35">
        <v>1</v>
      </c>
      <c r="H35" s="35">
        <v>1</v>
      </c>
      <c r="I35" s="42">
        <f>SUM(G35:H35)</f>
        <v>2</v>
      </c>
    </row>
    <row r="36" spans="2:9">
      <c r="B36" s="70" t="s">
        <v>25</v>
      </c>
      <c r="C36" s="71"/>
      <c r="D36" s="37">
        <f>D34</f>
        <v>0</v>
      </c>
      <c r="E36" s="35">
        <f>SUM(E34)</f>
        <v>0</v>
      </c>
      <c r="F36" s="35">
        <f>SUM(F35)</f>
        <v>0</v>
      </c>
      <c r="G36" s="35">
        <f>SUM(G35)</f>
        <v>1</v>
      </c>
      <c r="H36" s="35">
        <f>SUM(H34:H35)</f>
        <v>1</v>
      </c>
      <c r="I36" s="46">
        <f>SUM(I34:I35)</f>
        <v>2</v>
      </c>
    </row>
    <row r="37" spans="2:9" ht="14.4" thickBot="1">
      <c r="B37" s="68" t="s">
        <v>26</v>
      </c>
      <c r="C37" s="69"/>
      <c r="D37" s="26">
        <f>D36+D33+D30+D27+D24+D21+D18+D15+D11+D7</f>
        <v>103</v>
      </c>
      <c r="E37" s="27">
        <f t="shared" ref="E37:H37" si="3">E36+E33+E30+E27+E24+E21+E18+E15+E11+E7</f>
        <v>15</v>
      </c>
      <c r="F37" s="27">
        <f t="shared" si="3"/>
        <v>2</v>
      </c>
      <c r="G37" s="27">
        <f>G36+G33+G30+G27+G24+G21+G18+G15+G11+G7</f>
        <v>24</v>
      </c>
      <c r="H37" s="27">
        <f t="shared" si="3"/>
        <v>156</v>
      </c>
      <c r="I37" s="28">
        <f>I36+I33+I30+I27+I24+I21+I18+I15+I11+I7</f>
        <v>300</v>
      </c>
    </row>
    <row r="40" spans="2:9">
      <c r="C40" s="11" t="s">
        <v>10</v>
      </c>
    </row>
    <row r="41" spans="2:9">
      <c r="C41" s="12" t="s">
        <v>30</v>
      </c>
    </row>
    <row r="42" spans="2:9">
      <c r="C42" s="13" t="s">
        <v>31</v>
      </c>
    </row>
  </sheetData>
  <mergeCells count="25">
    <mergeCell ref="B18:C18"/>
    <mergeCell ref="B19:B20"/>
    <mergeCell ref="B21:C21"/>
    <mergeCell ref="B22:B23"/>
    <mergeCell ref="B24:C24"/>
    <mergeCell ref="B25:B26"/>
    <mergeCell ref="B27:C27"/>
    <mergeCell ref="B28:B29"/>
    <mergeCell ref="B37:C37"/>
    <mergeCell ref="B30:C30"/>
    <mergeCell ref="B31:B32"/>
    <mergeCell ref="B33:C33"/>
    <mergeCell ref="B34:B35"/>
    <mergeCell ref="B36:C36"/>
    <mergeCell ref="B15:C15"/>
    <mergeCell ref="B16:B17"/>
    <mergeCell ref="B3:B4"/>
    <mergeCell ref="C3:C4"/>
    <mergeCell ref="B2:I2"/>
    <mergeCell ref="B8:B10"/>
    <mergeCell ref="D3:I3"/>
    <mergeCell ref="B5:B6"/>
    <mergeCell ref="B7:C7"/>
    <mergeCell ref="B11:C11"/>
    <mergeCell ref="B12:B14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44"/>
  <sheetViews>
    <sheetView view="pageBreakPreview" zoomScaleSheetLayoutView="100" workbookViewId="0">
      <pane xSplit="2" ySplit="4" topLeftCell="H29" activePane="bottomRight" state="frozen"/>
      <selection pane="topRight" activeCell="C1" sqref="C1"/>
      <selection pane="bottomLeft" activeCell="A4" sqref="A4"/>
      <selection pane="bottomRight" activeCell="A2" sqref="A2:H2"/>
    </sheetView>
  </sheetViews>
  <sheetFormatPr defaultColWidth="9.109375" defaultRowHeight="13.8"/>
  <cols>
    <col min="1" max="1" width="13.33203125" style="1" customWidth="1"/>
    <col min="2" max="2" width="35" style="14" customWidth="1"/>
    <col min="3" max="3" width="10.6640625" style="1" bestFit="1" customWidth="1"/>
    <col min="4" max="6" width="9.109375" style="1"/>
    <col min="7" max="7" width="13.6640625" style="1" customWidth="1"/>
    <col min="8" max="8" width="16.5546875" style="1" customWidth="1"/>
    <col min="9" max="9" width="12.88671875" style="1" customWidth="1"/>
    <col min="10" max="10" width="17.6640625" style="1" customWidth="1"/>
    <col min="11" max="11" width="15" style="1" customWidth="1"/>
    <col min="12" max="12" width="17.33203125" style="1" customWidth="1"/>
    <col min="13" max="13" width="17.33203125" style="1" bestFit="1" customWidth="1"/>
    <col min="14" max="14" width="23.109375" style="1" customWidth="1"/>
    <col min="15" max="16384" width="9.109375" style="1"/>
  </cols>
  <sheetData>
    <row r="2" spans="1:14" ht="16.8" thickBot="1">
      <c r="A2" s="72" t="s">
        <v>39</v>
      </c>
      <c r="B2" s="72"/>
      <c r="C2" s="72"/>
      <c r="D2" s="72"/>
      <c r="E2" s="72"/>
      <c r="F2" s="72"/>
      <c r="G2" s="72"/>
      <c r="H2" s="72"/>
    </row>
    <row r="3" spans="1:14" ht="37.5" customHeight="1" thickBot="1">
      <c r="A3" s="58" t="s">
        <v>22</v>
      </c>
      <c r="B3" s="60" t="s">
        <v>8</v>
      </c>
      <c r="C3" s="63" t="s">
        <v>34</v>
      </c>
      <c r="D3" s="64"/>
      <c r="E3" s="64"/>
      <c r="F3" s="64"/>
      <c r="G3" s="64"/>
      <c r="H3" s="65"/>
      <c r="I3" s="63" t="s">
        <v>38</v>
      </c>
      <c r="J3" s="64"/>
      <c r="K3" s="64"/>
      <c r="L3" s="64"/>
      <c r="M3" s="64"/>
      <c r="N3" s="65"/>
    </row>
    <row r="4" spans="1:14" s="2" customFormat="1" ht="51" customHeight="1" thickBot="1">
      <c r="A4" s="59"/>
      <c r="B4" s="61"/>
      <c r="C4" s="29" t="s">
        <v>0</v>
      </c>
      <c r="D4" s="30" t="s">
        <v>1</v>
      </c>
      <c r="E4" s="30" t="s">
        <v>2</v>
      </c>
      <c r="F4" s="31" t="s">
        <v>3</v>
      </c>
      <c r="G4" s="30" t="s">
        <v>4</v>
      </c>
      <c r="H4" s="25" t="s">
        <v>23</v>
      </c>
      <c r="I4" s="29" t="s">
        <v>0</v>
      </c>
      <c r="J4" s="30" t="s">
        <v>1</v>
      </c>
      <c r="K4" s="30" t="s">
        <v>2</v>
      </c>
      <c r="L4" s="31" t="s">
        <v>3</v>
      </c>
      <c r="M4" s="30" t="s">
        <v>4</v>
      </c>
      <c r="N4" s="25" t="s">
        <v>23</v>
      </c>
    </row>
    <row r="5" spans="1:14">
      <c r="A5" s="66" t="s">
        <v>12</v>
      </c>
      <c r="B5" s="7" t="s">
        <v>7</v>
      </c>
      <c r="C5" s="32">
        <v>12</v>
      </c>
      <c r="D5" s="33">
        <v>0</v>
      </c>
      <c r="E5" s="33">
        <v>2</v>
      </c>
      <c r="F5" s="34"/>
      <c r="G5" s="33">
        <v>0</v>
      </c>
      <c r="H5" s="41">
        <f>SUM(C5:G5)</f>
        <v>14</v>
      </c>
      <c r="I5" s="32">
        <v>18874568</v>
      </c>
      <c r="J5" s="33">
        <v>0</v>
      </c>
      <c r="K5" s="33">
        <v>392966</v>
      </c>
      <c r="L5" s="34"/>
      <c r="M5" s="33">
        <v>0</v>
      </c>
      <c r="N5" s="41">
        <f>SUM(I5:M5)</f>
        <v>19267534</v>
      </c>
    </row>
    <row r="6" spans="1:14">
      <c r="A6" s="67"/>
      <c r="B6" s="8" t="s">
        <v>6</v>
      </c>
      <c r="C6" s="48"/>
      <c r="D6" s="36"/>
      <c r="E6" s="36"/>
      <c r="F6" s="35">
        <v>4</v>
      </c>
      <c r="G6" s="35">
        <v>2</v>
      </c>
      <c r="H6" s="41">
        <f>SUM(C6:G6)</f>
        <v>6</v>
      </c>
      <c r="I6" s="48"/>
      <c r="J6" s="36"/>
      <c r="K6" s="36"/>
      <c r="L6" s="35">
        <v>2881200</v>
      </c>
      <c r="M6" s="35">
        <v>155725</v>
      </c>
      <c r="N6" s="42">
        <f>SUM(I6:M6)</f>
        <v>3036925</v>
      </c>
    </row>
    <row r="7" spans="1:14" s="5" customFormat="1" ht="14.25" customHeight="1">
      <c r="A7" s="55" t="s">
        <v>24</v>
      </c>
      <c r="B7" s="56"/>
      <c r="C7" s="35">
        <f>SUM(C5)</f>
        <v>12</v>
      </c>
      <c r="D7" s="35">
        <f t="shared" ref="D7:E7" si="0">SUM(D5)</f>
        <v>0</v>
      </c>
      <c r="E7" s="35">
        <f t="shared" si="0"/>
        <v>2</v>
      </c>
      <c r="F7" s="35">
        <f>F6</f>
        <v>4</v>
      </c>
      <c r="G7" s="35">
        <f>SUM(G5:G6)</f>
        <v>2</v>
      </c>
      <c r="H7" s="44">
        <f>SUM(H5:H6)</f>
        <v>20</v>
      </c>
      <c r="I7" s="35">
        <f>SUM(I5:I6)</f>
        <v>18874568</v>
      </c>
      <c r="J7" s="35">
        <f t="shared" ref="J7:M7" si="1">SUM(J5:J6)</f>
        <v>0</v>
      </c>
      <c r="K7" s="35">
        <f t="shared" si="1"/>
        <v>392966</v>
      </c>
      <c r="L7" s="35">
        <f t="shared" si="1"/>
        <v>2881200</v>
      </c>
      <c r="M7" s="35">
        <f t="shared" si="1"/>
        <v>155725</v>
      </c>
      <c r="N7" s="44">
        <f>SUM(N5:N6)</f>
        <v>22304459</v>
      </c>
    </row>
    <row r="8" spans="1:14">
      <c r="A8" s="57" t="s">
        <v>13</v>
      </c>
      <c r="B8" s="9" t="s">
        <v>5</v>
      </c>
      <c r="C8" s="37">
        <v>37</v>
      </c>
      <c r="D8" s="35">
        <v>4</v>
      </c>
      <c r="E8" s="35">
        <v>0</v>
      </c>
      <c r="F8" s="36"/>
      <c r="G8" s="36"/>
      <c r="H8" s="42">
        <f>SUM(C8:G8)</f>
        <v>41</v>
      </c>
      <c r="I8" s="37">
        <v>20459396</v>
      </c>
      <c r="J8" s="35">
        <v>1288835</v>
      </c>
      <c r="K8" s="35">
        <v>0</v>
      </c>
      <c r="L8" s="36"/>
      <c r="M8" s="36"/>
      <c r="N8" s="42">
        <f>SUM(I8:M8)</f>
        <v>21748231</v>
      </c>
    </row>
    <row r="9" spans="1:14">
      <c r="A9" s="57"/>
      <c r="B9" s="8" t="s">
        <v>7</v>
      </c>
      <c r="C9" s="37">
        <v>3</v>
      </c>
      <c r="D9" s="35">
        <v>1</v>
      </c>
      <c r="E9" s="35">
        <v>0</v>
      </c>
      <c r="F9" s="36"/>
      <c r="G9" s="35">
        <v>0</v>
      </c>
      <c r="H9" s="42">
        <f t="shared" ref="H9:H11" si="2">SUM(C9:G9)</f>
        <v>4</v>
      </c>
      <c r="I9" s="37">
        <v>576108</v>
      </c>
      <c r="J9" s="35">
        <v>304988</v>
      </c>
      <c r="K9" s="35">
        <v>0</v>
      </c>
      <c r="L9" s="36"/>
      <c r="M9" s="35">
        <v>0</v>
      </c>
      <c r="N9" s="42">
        <f>SUM(I9:M9)</f>
        <v>881096</v>
      </c>
    </row>
    <row r="10" spans="1:14">
      <c r="A10" s="57"/>
      <c r="B10" s="8" t="s">
        <v>6</v>
      </c>
      <c r="C10" s="38"/>
      <c r="D10" s="39"/>
      <c r="E10" s="36"/>
      <c r="F10" s="35">
        <v>1</v>
      </c>
      <c r="G10" s="35">
        <v>4</v>
      </c>
      <c r="H10" s="42">
        <f t="shared" si="2"/>
        <v>5</v>
      </c>
      <c r="I10" s="38"/>
      <c r="J10" s="39"/>
      <c r="K10" s="36"/>
      <c r="L10" s="35">
        <v>493665</v>
      </c>
      <c r="M10" s="35">
        <v>880940</v>
      </c>
      <c r="N10" s="42">
        <f>SUM(I10:M10)</f>
        <v>1374605</v>
      </c>
    </row>
    <row r="11" spans="1:14" ht="22.5" customHeight="1">
      <c r="A11" s="57"/>
      <c r="B11" s="15" t="s">
        <v>11</v>
      </c>
      <c r="C11" s="37"/>
      <c r="D11" s="35">
        <v>0</v>
      </c>
      <c r="E11" s="35">
        <v>0</v>
      </c>
      <c r="F11" s="36"/>
      <c r="G11" s="36"/>
      <c r="H11" s="42">
        <f t="shared" si="2"/>
        <v>0</v>
      </c>
      <c r="I11" s="37">
        <v>0</v>
      </c>
      <c r="J11" s="35">
        <v>0</v>
      </c>
      <c r="K11" s="35">
        <v>0</v>
      </c>
      <c r="L11" s="36"/>
      <c r="M11" s="36"/>
      <c r="N11" s="42">
        <f>SUM(I11:M11)</f>
        <v>0</v>
      </c>
    </row>
    <row r="12" spans="1:14" s="24" customFormat="1" ht="15.75" customHeight="1">
      <c r="A12" s="55" t="s">
        <v>24</v>
      </c>
      <c r="B12" s="56"/>
      <c r="C12" s="37">
        <f>SUM(C8:C11)</f>
        <v>40</v>
      </c>
      <c r="D12" s="37">
        <f t="shared" ref="D12:G12" si="3">SUM(D8:D11)</f>
        <v>5</v>
      </c>
      <c r="E12" s="37">
        <f t="shared" si="3"/>
        <v>0</v>
      </c>
      <c r="F12" s="49">
        <f t="shared" si="3"/>
        <v>1</v>
      </c>
      <c r="G12" s="49">
        <f t="shared" si="3"/>
        <v>4</v>
      </c>
      <c r="H12" s="44">
        <f>SUM(H8:H11)</f>
        <v>50</v>
      </c>
      <c r="I12" s="37">
        <f>SUM(I8:I11)</f>
        <v>21035504</v>
      </c>
      <c r="J12" s="37">
        <f t="shared" ref="J12:M12" si="4">SUM(J8:J11)</f>
        <v>1593823</v>
      </c>
      <c r="K12" s="37">
        <f t="shared" si="4"/>
        <v>0</v>
      </c>
      <c r="L12" s="37">
        <f t="shared" si="4"/>
        <v>493665</v>
      </c>
      <c r="M12" s="37">
        <f t="shared" si="4"/>
        <v>880940</v>
      </c>
      <c r="N12" s="44">
        <f>SUM(N8:N11)</f>
        <v>24003932</v>
      </c>
    </row>
    <row r="13" spans="1:14">
      <c r="A13" s="57" t="s">
        <v>14</v>
      </c>
      <c r="B13" s="9" t="s">
        <v>5</v>
      </c>
      <c r="C13" s="37">
        <v>46</v>
      </c>
      <c r="D13" s="35">
        <v>2</v>
      </c>
      <c r="E13" s="35">
        <v>0</v>
      </c>
      <c r="F13" s="36"/>
      <c r="G13" s="36"/>
      <c r="H13" s="42">
        <f>SUM(C13:E13)</f>
        <v>48</v>
      </c>
      <c r="I13" s="37">
        <v>21177728</v>
      </c>
      <c r="J13" s="35">
        <v>460656</v>
      </c>
      <c r="K13" s="35">
        <v>0</v>
      </c>
      <c r="L13" s="36"/>
      <c r="M13" s="36"/>
      <c r="N13" s="42">
        <f>SUM(I13:M13)</f>
        <v>21638384</v>
      </c>
    </row>
    <row r="14" spans="1:14">
      <c r="A14" s="57"/>
      <c r="B14" s="8" t="s">
        <v>7</v>
      </c>
      <c r="C14" s="37">
        <v>4</v>
      </c>
      <c r="D14" s="35">
        <v>8</v>
      </c>
      <c r="E14" s="35">
        <v>0</v>
      </c>
      <c r="F14" s="36"/>
      <c r="G14" s="35">
        <v>0</v>
      </c>
      <c r="H14" s="42">
        <f>SUM(C14:G14)</f>
        <v>12</v>
      </c>
      <c r="I14" s="37">
        <v>21380716</v>
      </c>
      <c r="J14" s="35">
        <v>1772227</v>
      </c>
      <c r="K14" s="35">
        <v>0</v>
      </c>
      <c r="L14" s="36"/>
      <c r="M14" s="35">
        <v>0</v>
      </c>
      <c r="N14" s="42">
        <f>SUM(I14:M14)</f>
        <v>23152943</v>
      </c>
    </row>
    <row r="15" spans="1:14">
      <c r="A15" s="57"/>
      <c r="B15" s="8" t="s">
        <v>6</v>
      </c>
      <c r="C15" s="38"/>
      <c r="D15" s="39"/>
      <c r="E15" s="36"/>
      <c r="F15" s="35">
        <v>1</v>
      </c>
      <c r="G15" s="35">
        <v>9</v>
      </c>
      <c r="H15" s="42">
        <f>SUM(F15:G15)</f>
        <v>10</v>
      </c>
      <c r="I15" s="38"/>
      <c r="J15" s="39"/>
      <c r="K15" s="36"/>
      <c r="L15" s="35">
        <v>42000</v>
      </c>
      <c r="M15" s="35">
        <v>2443504</v>
      </c>
      <c r="N15" s="42">
        <f>SUM(I15:M15)</f>
        <v>2485504</v>
      </c>
    </row>
    <row r="16" spans="1:14" ht="18" customHeight="1">
      <c r="A16" s="57"/>
      <c r="B16" s="15" t="s">
        <v>11</v>
      </c>
      <c r="C16" s="37">
        <v>0</v>
      </c>
      <c r="D16" s="35">
        <v>0</v>
      </c>
      <c r="E16" s="35">
        <v>0</v>
      </c>
      <c r="F16" s="36"/>
      <c r="G16" s="36"/>
      <c r="H16" s="42">
        <f>SUM(C16:E16)</f>
        <v>0</v>
      </c>
      <c r="I16" s="37">
        <v>0</v>
      </c>
      <c r="J16" s="35">
        <v>0</v>
      </c>
      <c r="K16" s="35">
        <v>0</v>
      </c>
      <c r="L16" s="36"/>
      <c r="M16" s="36"/>
      <c r="N16" s="42">
        <f>SUM(I16:M16)</f>
        <v>0</v>
      </c>
    </row>
    <row r="17" spans="1:14" s="24" customFormat="1" ht="16.5" customHeight="1">
      <c r="A17" s="55" t="s">
        <v>24</v>
      </c>
      <c r="B17" s="56"/>
      <c r="C17" s="37">
        <f>SUM(C13:C16)</f>
        <v>50</v>
      </c>
      <c r="D17" s="35">
        <f>SUM(D13:D16)</f>
        <v>10</v>
      </c>
      <c r="E17" s="35">
        <f>SUM(E13:E16)</f>
        <v>0</v>
      </c>
      <c r="F17" s="35">
        <f>SUM(F15)</f>
        <v>1</v>
      </c>
      <c r="G17" s="35">
        <f>SUM(G14:G15)</f>
        <v>9</v>
      </c>
      <c r="H17" s="44">
        <f>SUM(H13:H16)</f>
        <v>70</v>
      </c>
      <c r="I17" s="37">
        <f>SUM(I13:I16)</f>
        <v>42558444</v>
      </c>
      <c r="J17" s="37">
        <f>SUM(J13:J16)</f>
        <v>2232883</v>
      </c>
      <c r="K17" s="37">
        <f t="shared" ref="K17:M17" si="5">SUM(K13:K16)</f>
        <v>0</v>
      </c>
      <c r="L17" s="49">
        <f>SUM(L13:L16)</f>
        <v>42000</v>
      </c>
      <c r="M17" s="37">
        <f t="shared" si="5"/>
        <v>2443504</v>
      </c>
      <c r="N17" s="44">
        <f>SUM(N13:N16)</f>
        <v>47276831</v>
      </c>
    </row>
    <row r="18" spans="1:14">
      <c r="A18" s="57" t="s">
        <v>15</v>
      </c>
      <c r="B18" s="8" t="s">
        <v>7</v>
      </c>
      <c r="C18" s="38"/>
      <c r="D18" s="39"/>
      <c r="E18" s="35">
        <v>0</v>
      </c>
      <c r="F18" s="36"/>
      <c r="G18" s="35">
        <v>0</v>
      </c>
      <c r="H18" s="42">
        <f>SUM(C18:G18)</f>
        <v>0</v>
      </c>
      <c r="I18" s="38"/>
      <c r="J18" s="39"/>
      <c r="K18" s="35">
        <v>0</v>
      </c>
      <c r="L18" s="36"/>
      <c r="M18" s="35">
        <v>0</v>
      </c>
      <c r="N18" s="42">
        <f>SUM(M18,K18)</f>
        <v>0</v>
      </c>
    </row>
    <row r="19" spans="1:14">
      <c r="A19" s="57"/>
      <c r="B19" s="8" t="s">
        <v>6</v>
      </c>
      <c r="C19" s="38"/>
      <c r="D19" s="39"/>
      <c r="E19" s="36"/>
      <c r="F19" s="35">
        <v>1</v>
      </c>
      <c r="G19" s="35">
        <v>3</v>
      </c>
      <c r="H19" s="42">
        <f>SUM(C19:G19)</f>
        <v>4</v>
      </c>
      <c r="I19" s="38"/>
      <c r="J19" s="39"/>
      <c r="K19" s="36"/>
      <c r="L19" s="35">
        <v>65000</v>
      </c>
      <c r="M19" s="35">
        <v>2026160</v>
      </c>
      <c r="N19" s="42">
        <f>SUM(L19:M19)</f>
        <v>2091160</v>
      </c>
    </row>
    <row r="20" spans="1:14" s="5" customFormat="1">
      <c r="A20" s="55" t="s">
        <v>24</v>
      </c>
      <c r="B20" s="56"/>
      <c r="C20" s="38"/>
      <c r="D20" s="39"/>
      <c r="E20" s="35">
        <v>0</v>
      </c>
      <c r="F20" s="35">
        <f>SUM(F19)</f>
        <v>1</v>
      </c>
      <c r="G20" s="35">
        <f>SUM(G18:G19)</f>
        <v>3</v>
      </c>
      <c r="H20" s="44">
        <f>SUM(C20:G20)</f>
        <v>4</v>
      </c>
      <c r="I20" s="38"/>
      <c r="J20" s="39"/>
      <c r="K20" s="35">
        <f>SUM(K18:K19)</f>
        <v>0</v>
      </c>
      <c r="L20" s="43">
        <f>SUM(L18:L19)</f>
        <v>65000</v>
      </c>
      <c r="M20" s="35">
        <f t="shared" ref="M20" si="6">SUM(M18:M19)</f>
        <v>2026160</v>
      </c>
      <c r="N20" s="44">
        <f>SUM(N18:N19)</f>
        <v>2091160</v>
      </c>
    </row>
    <row r="21" spans="1:14" ht="15.75" customHeight="1">
      <c r="A21" s="57" t="s">
        <v>16</v>
      </c>
      <c r="B21" s="8" t="s">
        <v>7</v>
      </c>
      <c r="C21" s="38"/>
      <c r="D21" s="39"/>
      <c r="E21" s="35">
        <v>0</v>
      </c>
      <c r="F21" s="36"/>
      <c r="G21" s="35">
        <v>0</v>
      </c>
      <c r="H21" s="42">
        <f>SUM(C21:G21)</f>
        <v>0</v>
      </c>
      <c r="I21" s="38"/>
      <c r="J21" s="39"/>
      <c r="K21" s="35">
        <v>0</v>
      </c>
      <c r="L21" s="36"/>
      <c r="M21" s="35">
        <v>0</v>
      </c>
      <c r="N21" s="42">
        <v>0</v>
      </c>
    </row>
    <row r="22" spans="1:14" ht="15.75" customHeight="1">
      <c r="A22" s="57"/>
      <c r="B22" s="8" t="s">
        <v>6</v>
      </c>
      <c r="C22" s="38"/>
      <c r="D22" s="39"/>
      <c r="E22" s="36"/>
      <c r="F22" s="35">
        <v>3</v>
      </c>
      <c r="G22" s="35">
        <v>62</v>
      </c>
      <c r="H22" s="42">
        <f>SUM(C22:G22)</f>
        <v>65</v>
      </c>
      <c r="I22" s="38"/>
      <c r="J22" s="39"/>
      <c r="K22" s="36"/>
      <c r="L22" s="35">
        <v>974948</v>
      </c>
      <c r="M22" s="35">
        <v>22050969</v>
      </c>
      <c r="N22" s="42">
        <f>SUM(I22:M22)</f>
        <v>23025917</v>
      </c>
    </row>
    <row r="23" spans="1:14" s="24" customFormat="1" ht="15.75" customHeight="1">
      <c r="A23" s="55" t="s">
        <v>24</v>
      </c>
      <c r="B23" s="56"/>
      <c r="C23" s="38"/>
      <c r="D23" s="39"/>
      <c r="E23" s="35">
        <f>SUM(E21:E22)</f>
        <v>0</v>
      </c>
      <c r="F23" s="35">
        <f t="shared" ref="F23" si="7">SUM(F21:F22)</f>
        <v>3</v>
      </c>
      <c r="G23" s="35">
        <f>SUM(G21:G22)</f>
        <v>62</v>
      </c>
      <c r="H23" s="44">
        <f>SUM(H21:H22)</f>
        <v>65</v>
      </c>
      <c r="I23" s="38"/>
      <c r="J23" s="39"/>
      <c r="K23" s="35">
        <v>0</v>
      </c>
      <c r="L23" s="43">
        <f>SUM(L21:L22)</f>
        <v>974948</v>
      </c>
      <c r="M23" s="43">
        <f>SUM(M21:M22)</f>
        <v>22050969</v>
      </c>
      <c r="N23" s="44">
        <f>SUM(N21:N22)</f>
        <v>23025917</v>
      </c>
    </row>
    <row r="24" spans="1:14">
      <c r="A24" s="57" t="s">
        <v>17</v>
      </c>
      <c r="B24" s="8" t="s">
        <v>7</v>
      </c>
      <c r="C24" s="37">
        <v>0</v>
      </c>
      <c r="D24" s="35">
        <v>0</v>
      </c>
      <c r="E24" s="35">
        <v>0</v>
      </c>
      <c r="F24" s="36"/>
      <c r="G24" s="35">
        <v>0</v>
      </c>
      <c r="H24" s="42">
        <f>SUM(C24:G24)</f>
        <v>0</v>
      </c>
      <c r="I24" s="37">
        <v>0</v>
      </c>
      <c r="J24" s="35">
        <v>0</v>
      </c>
      <c r="K24" s="35">
        <v>0</v>
      </c>
      <c r="L24" s="36"/>
      <c r="M24" s="35">
        <v>0</v>
      </c>
      <c r="N24" s="42">
        <f>SUM(I24:M24)</f>
        <v>0</v>
      </c>
    </row>
    <row r="25" spans="1:14">
      <c r="A25" s="57"/>
      <c r="B25" s="8" t="s">
        <v>6</v>
      </c>
      <c r="C25" s="48"/>
      <c r="D25" s="36"/>
      <c r="E25" s="36"/>
      <c r="F25" s="35">
        <v>9</v>
      </c>
      <c r="G25" s="35">
        <v>5</v>
      </c>
      <c r="H25" s="42">
        <f>SUM(C25:G25)</f>
        <v>14</v>
      </c>
      <c r="I25" s="48"/>
      <c r="J25" s="36"/>
      <c r="K25" s="36"/>
      <c r="L25" s="35">
        <v>10376670</v>
      </c>
      <c r="M25" s="35">
        <v>2286763</v>
      </c>
      <c r="N25" s="42">
        <f>SUM(I25:M25)</f>
        <v>12663433</v>
      </c>
    </row>
    <row r="26" spans="1:14" s="24" customFormat="1">
      <c r="A26" s="55" t="s">
        <v>24</v>
      </c>
      <c r="B26" s="56"/>
      <c r="C26" s="37">
        <f>SUM(C24:C25)</f>
        <v>0</v>
      </c>
      <c r="D26" s="37">
        <f t="shared" ref="D26:G26" si="8">SUM(D24:D25)</f>
        <v>0</v>
      </c>
      <c r="E26" s="37">
        <f t="shared" si="8"/>
        <v>0</v>
      </c>
      <c r="F26" s="37">
        <f t="shared" si="8"/>
        <v>9</v>
      </c>
      <c r="G26" s="37">
        <f t="shared" si="8"/>
        <v>5</v>
      </c>
      <c r="H26" s="44">
        <f>SUM(H24:H25)</f>
        <v>14</v>
      </c>
      <c r="I26" s="37">
        <f t="shared" ref="I26:M26" si="9">SUM(I24:I25)</f>
        <v>0</v>
      </c>
      <c r="J26" s="37">
        <f t="shared" si="9"/>
        <v>0</v>
      </c>
      <c r="K26" s="37">
        <f t="shared" si="9"/>
        <v>0</v>
      </c>
      <c r="L26" s="49">
        <f t="shared" si="9"/>
        <v>10376670</v>
      </c>
      <c r="M26" s="37">
        <f t="shared" si="9"/>
        <v>2286763</v>
      </c>
      <c r="N26" s="44">
        <f>SUM(N24:N25)</f>
        <v>12663433</v>
      </c>
    </row>
    <row r="27" spans="1:14">
      <c r="A27" s="57" t="s">
        <v>18</v>
      </c>
      <c r="B27" s="8" t="s">
        <v>7</v>
      </c>
      <c r="C27" s="38"/>
      <c r="D27" s="39"/>
      <c r="E27" s="35">
        <v>0</v>
      </c>
      <c r="F27" s="36"/>
      <c r="G27" s="35">
        <v>0</v>
      </c>
      <c r="H27" s="42">
        <f>SUM(C27:G27)</f>
        <v>0</v>
      </c>
      <c r="I27" s="38"/>
      <c r="J27" s="39"/>
      <c r="K27" s="35">
        <v>0</v>
      </c>
      <c r="L27" s="36"/>
      <c r="M27" s="35">
        <v>0</v>
      </c>
      <c r="N27" s="42">
        <f>SUM(I27:M27)</f>
        <v>0</v>
      </c>
    </row>
    <row r="28" spans="1:14">
      <c r="A28" s="57"/>
      <c r="B28" s="8" t="s">
        <v>6</v>
      </c>
      <c r="C28" s="38"/>
      <c r="D28" s="39"/>
      <c r="E28" s="36"/>
      <c r="F28" s="35">
        <v>3</v>
      </c>
      <c r="G28" s="35">
        <v>68</v>
      </c>
      <c r="H28" s="42">
        <f>SUM(C28:G28)</f>
        <v>71</v>
      </c>
      <c r="I28" s="38"/>
      <c r="J28" s="39"/>
      <c r="K28" s="36"/>
      <c r="L28" s="35">
        <v>246000</v>
      </c>
      <c r="M28" s="35">
        <v>18022761</v>
      </c>
      <c r="N28" s="42">
        <f>SUM(I28:M28)</f>
        <v>18268761</v>
      </c>
    </row>
    <row r="29" spans="1:14" s="24" customFormat="1">
      <c r="A29" s="55" t="s">
        <v>25</v>
      </c>
      <c r="B29" s="56"/>
      <c r="C29" s="38"/>
      <c r="D29" s="39"/>
      <c r="E29" s="35">
        <f>SUM(E27:E28)</f>
        <v>0</v>
      </c>
      <c r="F29" s="35">
        <f t="shared" ref="F29:G29" si="10">SUM(F27:F28)</f>
        <v>3</v>
      </c>
      <c r="G29" s="35">
        <f t="shared" si="10"/>
        <v>68</v>
      </c>
      <c r="H29" s="44">
        <f>SUM(H27:H28)</f>
        <v>71</v>
      </c>
      <c r="I29" s="38"/>
      <c r="J29" s="39"/>
      <c r="K29" s="35">
        <v>0</v>
      </c>
      <c r="L29" s="43">
        <f>SUM(L27:L28)</f>
        <v>246000</v>
      </c>
      <c r="M29" s="35">
        <f>SUM(M27:M28)</f>
        <v>18022761</v>
      </c>
      <c r="N29" s="44">
        <f>SUM(N27:N28)</f>
        <v>18268761</v>
      </c>
    </row>
    <row r="30" spans="1:14">
      <c r="A30" s="57" t="s">
        <v>19</v>
      </c>
      <c r="B30" s="8" t="s">
        <v>7</v>
      </c>
      <c r="C30" s="38"/>
      <c r="D30" s="39"/>
      <c r="E30" s="35">
        <v>0</v>
      </c>
      <c r="F30" s="36"/>
      <c r="G30" s="35">
        <v>0</v>
      </c>
      <c r="H30" s="42">
        <f>SUM(E30:G30)</f>
        <v>0</v>
      </c>
      <c r="I30" s="38"/>
      <c r="J30" s="39"/>
      <c r="K30" s="35">
        <v>0</v>
      </c>
      <c r="L30" s="36"/>
      <c r="M30" s="35">
        <v>0</v>
      </c>
      <c r="N30" s="42">
        <f>SUM(K30:M30)</f>
        <v>0</v>
      </c>
    </row>
    <row r="31" spans="1:14">
      <c r="A31" s="57"/>
      <c r="B31" s="8" t="s">
        <v>6</v>
      </c>
      <c r="C31" s="38"/>
      <c r="D31" s="39"/>
      <c r="E31" s="36"/>
      <c r="F31" s="35">
        <v>1</v>
      </c>
      <c r="G31" s="35">
        <v>2</v>
      </c>
      <c r="H31" s="42">
        <f>SUM(E31:G31)</f>
        <v>3</v>
      </c>
      <c r="I31" s="38"/>
      <c r="J31" s="39"/>
      <c r="K31" s="36"/>
      <c r="L31" s="35">
        <v>240768</v>
      </c>
      <c r="M31" s="35">
        <v>461824</v>
      </c>
      <c r="N31" s="42">
        <f>SUM(L31:M31)</f>
        <v>702592</v>
      </c>
    </row>
    <row r="32" spans="1:14" s="24" customFormat="1">
      <c r="A32" s="55" t="s">
        <v>25</v>
      </c>
      <c r="B32" s="56"/>
      <c r="C32" s="38"/>
      <c r="D32" s="39"/>
      <c r="E32" s="35">
        <f>SUM(E30:E31)</f>
        <v>0</v>
      </c>
      <c r="F32" s="43">
        <f>SUM(F30:F31)</f>
        <v>1</v>
      </c>
      <c r="G32" s="35">
        <f>SUM(G30:G31)</f>
        <v>2</v>
      </c>
      <c r="H32" s="44">
        <f>SUM(H30:H31)</f>
        <v>3</v>
      </c>
      <c r="I32" s="38"/>
      <c r="J32" s="39"/>
      <c r="K32" s="35">
        <v>0</v>
      </c>
      <c r="L32" s="43">
        <f>SUM(L30:L31)</f>
        <v>240768</v>
      </c>
      <c r="M32" s="35">
        <f>SUM(M30:M31)</f>
        <v>461824</v>
      </c>
      <c r="N32" s="44">
        <f>SUM(N30:N31)</f>
        <v>702592</v>
      </c>
    </row>
    <row r="33" spans="1:14">
      <c r="A33" s="57" t="s">
        <v>20</v>
      </c>
      <c r="B33" s="10" t="s">
        <v>7</v>
      </c>
      <c r="C33" s="37">
        <v>1</v>
      </c>
      <c r="D33" s="35">
        <v>0</v>
      </c>
      <c r="E33" s="35">
        <v>0</v>
      </c>
      <c r="F33" s="36"/>
      <c r="G33" s="35">
        <v>0</v>
      </c>
      <c r="H33" s="45">
        <f>SUM(C33:G33)</f>
        <v>1</v>
      </c>
      <c r="I33" s="37">
        <v>560520</v>
      </c>
      <c r="J33" s="35">
        <v>0</v>
      </c>
      <c r="K33" s="35">
        <v>0</v>
      </c>
      <c r="L33" s="36"/>
      <c r="M33" s="35">
        <v>0</v>
      </c>
      <c r="N33" s="45">
        <f>SUM(I33:M33)</f>
        <v>560520</v>
      </c>
    </row>
    <row r="34" spans="1:14">
      <c r="A34" s="57"/>
      <c r="B34" s="10" t="s">
        <v>6</v>
      </c>
      <c r="C34" s="48"/>
      <c r="D34" s="36"/>
      <c r="E34" s="36"/>
      <c r="F34" s="35">
        <v>0</v>
      </c>
      <c r="G34" s="35">
        <v>0</v>
      </c>
      <c r="H34" s="45">
        <f>SUM(C34:G34)</f>
        <v>0</v>
      </c>
      <c r="I34" s="48"/>
      <c r="J34" s="36"/>
      <c r="K34" s="36"/>
      <c r="L34" s="35">
        <v>0</v>
      </c>
      <c r="M34" s="35">
        <v>0</v>
      </c>
      <c r="N34" s="45">
        <f>SUM(I34:M34)</f>
        <v>0</v>
      </c>
    </row>
    <row r="35" spans="1:14" s="24" customFormat="1" ht="12.75" customHeight="1">
      <c r="A35" s="55" t="s">
        <v>25</v>
      </c>
      <c r="B35" s="56"/>
      <c r="C35" s="37">
        <v>1</v>
      </c>
      <c r="D35" s="35">
        <v>0</v>
      </c>
      <c r="E35" s="35">
        <v>0</v>
      </c>
      <c r="F35" s="35">
        <v>0</v>
      </c>
      <c r="G35" s="35">
        <v>0</v>
      </c>
      <c r="H35" s="46">
        <f>SUM(H33:H34)</f>
        <v>1</v>
      </c>
      <c r="I35" s="43">
        <f>SUM(I33:I34)</f>
        <v>560520</v>
      </c>
      <c r="J35" s="43">
        <f t="shared" ref="J35:K35" si="11">SUM(J33:J34)</f>
        <v>0</v>
      </c>
      <c r="K35" s="43">
        <f t="shared" si="11"/>
        <v>0</v>
      </c>
      <c r="L35" s="43">
        <f>SUM(L33:L34)</f>
        <v>0</v>
      </c>
      <c r="M35" s="35">
        <f>SUM(M33:M34)</f>
        <v>0</v>
      </c>
      <c r="N35" s="46">
        <f>SUM(N33:N34)</f>
        <v>560520</v>
      </c>
    </row>
    <row r="36" spans="1:14">
      <c r="A36" s="57" t="s">
        <v>21</v>
      </c>
      <c r="B36" s="10" t="s">
        <v>7</v>
      </c>
      <c r="C36" s="37">
        <v>0</v>
      </c>
      <c r="D36" s="35">
        <v>0</v>
      </c>
      <c r="E36" s="35">
        <v>0</v>
      </c>
      <c r="F36" s="36"/>
      <c r="G36" s="35">
        <v>0</v>
      </c>
      <c r="H36" s="42">
        <v>0</v>
      </c>
      <c r="I36" s="37">
        <v>0</v>
      </c>
      <c r="J36" s="35">
        <v>0</v>
      </c>
      <c r="K36" s="35">
        <v>0</v>
      </c>
      <c r="L36" s="36"/>
      <c r="M36" s="35">
        <v>0</v>
      </c>
      <c r="N36" s="42">
        <v>0</v>
      </c>
    </row>
    <row r="37" spans="1:14" ht="14.4">
      <c r="A37" s="57"/>
      <c r="B37" s="10" t="s">
        <v>6</v>
      </c>
      <c r="C37" s="48"/>
      <c r="D37" s="36"/>
      <c r="E37" s="36"/>
      <c r="F37" s="35">
        <v>1</v>
      </c>
      <c r="G37" s="35">
        <v>1</v>
      </c>
      <c r="H37" s="42">
        <f>SUM(F37:G37)</f>
        <v>2</v>
      </c>
      <c r="I37" s="48"/>
      <c r="J37" s="36"/>
      <c r="K37" s="36"/>
      <c r="L37" s="47">
        <v>192000</v>
      </c>
      <c r="M37" s="35">
        <v>208426</v>
      </c>
      <c r="N37" s="42">
        <f>SUM(I37:M37)</f>
        <v>400426</v>
      </c>
    </row>
    <row r="38" spans="1:14" s="6" customFormat="1">
      <c r="A38" s="70" t="s">
        <v>25</v>
      </c>
      <c r="B38" s="71"/>
      <c r="C38" s="37">
        <f>SUM(C36:C37)</f>
        <v>0</v>
      </c>
      <c r="D38" s="37">
        <f t="shared" ref="D38:G38" si="12">SUM(D36:D37)</f>
        <v>0</v>
      </c>
      <c r="E38" s="37">
        <f t="shared" si="12"/>
        <v>0</v>
      </c>
      <c r="F38" s="37">
        <f t="shared" si="12"/>
        <v>1</v>
      </c>
      <c r="G38" s="37">
        <f t="shared" si="12"/>
        <v>1</v>
      </c>
      <c r="H38" s="46">
        <f>SUM(H36:H37)</f>
        <v>2</v>
      </c>
      <c r="I38" s="43">
        <f t="shared" ref="I38:K38" si="13">SUM(I36:I37)</f>
        <v>0</v>
      </c>
      <c r="J38" s="43">
        <f t="shared" si="13"/>
        <v>0</v>
      </c>
      <c r="K38" s="43">
        <f t="shared" si="13"/>
        <v>0</v>
      </c>
      <c r="L38" s="43">
        <f>SUM(L36:L37)</f>
        <v>192000</v>
      </c>
      <c r="M38" s="43">
        <f>SUM(M36:M37)</f>
        <v>208426</v>
      </c>
      <c r="N38" s="46">
        <f>SUM(N36:N37)</f>
        <v>400426</v>
      </c>
    </row>
    <row r="39" spans="1:14" s="24" customFormat="1" ht="14.4" thickBot="1">
      <c r="A39" s="68" t="s">
        <v>26</v>
      </c>
      <c r="B39" s="69"/>
      <c r="C39" s="50">
        <f>SUM(C38,C35,C26,C24,C17,C12,C7)</f>
        <v>103</v>
      </c>
      <c r="D39" s="50">
        <f>SUM(D38,D35,D26,D24,D17,D12,D7)</f>
        <v>15</v>
      </c>
      <c r="E39" s="50">
        <f>SUM(E38,E35,E26,E24,E17,E12,E7)</f>
        <v>2</v>
      </c>
      <c r="F39" s="50">
        <f>SUM(F38,F35,F32,F29,F26,F23,F20,F17,F12,F7)</f>
        <v>24</v>
      </c>
      <c r="G39" s="50">
        <f>SUM(G38,G35,G32,G29,G26,G23,G20,G17,G12,G7)</f>
        <v>156</v>
      </c>
      <c r="H39" s="51">
        <f>SUM(H38,H35,H32,H29,H26,H23,H20,H17,H12,H7)</f>
        <v>300</v>
      </c>
      <c r="I39" s="50">
        <f>SUM(I38,I35,I26,I17,I12,I7)</f>
        <v>83029036</v>
      </c>
      <c r="J39" s="50">
        <f>SUM(J38,J35,J26,J17,J12,J7)</f>
        <v>3826706</v>
      </c>
      <c r="K39" s="50">
        <f t="shared" ref="K39" si="14">SUM(K38,K35,K26,K17,K12,K7)</f>
        <v>392966</v>
      </c>
      <c r="L39" s="50">
        <f>SUM(L38,L32,L29,L26,L23,L20,L17,L7,L12)</f>
        <v>15512251</v>
      </c>
      <c r="M39" s="50">
        <f>SUM(M38,M32,M29,M26,M23,M20,M17,M12,M7)</f>
        <v>48537072</v>
      </c>
      <c r="N39" s="51">
        <f>SUM(N38,N35,N32,N29,N26,N23,N20,N17,N12,N7)</f>
        <v>151298031</v>
      </c>
    </row>
    <row r="42" spans="1:14">
      <c r="B42" s="11" t="s">
        <v>10</v>
      </c>
    </row>
    <row r="43" spans="1:14">
      <c r="B43" s="12" t="s">
        <v>30</v>
      </c>
    </row>
    <row r="44" spans="1:14">
      <c r="B44" s="13" t="s">
        <v>31</v>
      </c>
    </row>
  </sheetData>
  <mergeCells count="26">
    <mergeCell ref="A2:H2"/>
    <mergeCell ref="C3:H3"/>
    <mergeCell ref="I3:N3"/>
    <mergeCell ref="A20:B20"/>
    <mergeCell ref="A39:B39"/>
    <mergeCell ref="A21:A22"/>
    <mergeCell ref="A23:B23"/>
    <mergeCell ref="A29:B29"/>
    <mergeCell ref="A32:B32"/>
    <mergeCell ref="A35:B35"/>
    <mergeCell ref="A38:B38"/>
    <mergeCell ref="A26:B26"/>
    <mergeCell ref="A36:A37"/>
    <mergeCell ref="A33:A34"/>
    <mergeCell ref="A30:A31"/>
    <mergeCell ref="A27:A28"/>
    <mergeCell ref="A24:A25"/>
    <mergeCell ref="A18:A19"/>
    <mergeCell ref="A13:A16"/>
    <mergeCell ref="A17:B17"/>
    <mergeCell ref="B3:B4"/>
    <mergeCell ref="A3:A4"/>
    <mergeCell ref="A7:B7"/>
    <mergeCell ref="A12:B12"/>
    <mergeCell ref="A5:A6"/>
    <mergeCell ref="A8:A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6"/>
  <sheetViews>
    <sheetView workbookViewId="0">
      <selection activeCell="B13" sqref="B13"/>
    </sheetView>
  </sheetViews>
  <sheetFormatPr defaultRowHeight="14.4"/>
  <cols>
    <col min="1" max="1" width="5.88671875" customWidth="1"/>
    <col min="2" max="2" width="64.33203125" customWidth="1"/>
    <col min="3" max="3" width="30" customWidth="1"/>
  </cols>
  <sheetData>
    <row r="3" spans="1:9" ht="15" thickBot="1">
      <c r="A3" s="1"/>
      <c r="B3" s="3"/>
      <c r="C3" s="1"/>
      <c r="D3" s="2"/>
      <c r="E3" s="2"/>
      <c r="F3" s="2"/>
      <c r="G3" s="2"/>
      <c r="H3" s="2"/>
      <c r="I3" s="2"/>
    </row>
    <row r="4" spans="1:9" ht="16.8" thickBot="1">
      <c r="A4" s="1"/>
      <c r="B4" s="63" t="s">
        <v>40</v>
      </c>
      <c r="C4" s="65"/>
      <c r="D4" s="73"/>
      <c r="E4" s="74"/>
      <c r="F4" s="74"/>
      <c r="G4" s="74"/>
      <c r="H4" s="74"/>
      <c r="I4" s="74"/>
    </row>
    <row r="5" spans="1:9" ht="16.8" thickBot="1">
      <c r="A5" s="4"/>
      <c r="B5" s="16" t="s">
        <v>32</v>
      </c>
      <c r="C5" s="16" t="s">
        <v>29</v>
      </c>
      <c r="D5" s="3"/>
      <c r="E5" s="3"/>
      <c r="F5" s="3"/>
      <c r="G5" s="3"/>
      <c r="H5" s="3"/>
      <c r="I5" s="3"/>
    </row>
    <row r="6" spans="1:9">
      <c r="A6" s="1"/>
      <c r="B6" s="17" t="s">
        <v>9</v>
      </c>
      <c r="C6" s="52">
        <v>1546</v>
      </c>
      <c r="D6" s="3"/>
      <c r="E6" s="2"/>
      <c r="F6" s="2"/>
      <c r="G6" s="2"/>
      <c r="H6" s="2"/>
      <c r="I6" s="2"/>
    </row>
    <row r="7" spans="1:9">
      <c r="A7" s="1"/>
      <c r="B7" s="18" t="s">
        <v>36</v>
      </c>
      <c r="C7" s="53">
        <v>130474378.5</v>
      </c>
      <c r="D7" s="3"/>
      <c r="E7" s="2"/>
      <c r="F7" s="2"/>
      <c r="G7" s="2"/>
      <c r="H7" s="2"/>
      <c r="I7" s="2"/>
    </row>
    <row r="8" spans="1:9">
      <c r="A8" s="1"/>
      <c r="B8" s="18" t="s">
        <v>27</v>
      </c>
      <c r="C8" s="53">
        <v>61383480.129999995</v>
      </c>
      <c r="D8" s="3"/>
      <c r="E8" s="2"/>
      <c r="F8" s="2"/>
      <c r="G8" s="2"/>
      <c r="H8" s="2"/>
      <c r="I8" s="2"/>
    </row>
    <row r="9" spans="1:9" ht="15" thickBot="1">
      <c r="A9" s="1"/>
      <c r="B9" s="19" t="s">
        <v>28</v>
      </c>
      <c r="C9" s="54">
        <v>69090899</v>
      </c>
      <c r="D9" s="3"/>
      <c r="E9" s="2"/>
      <c r="F9" s="2"/>
      <c r="G9" s="2"/>
      <c r="H9" s="2"/>
      <c r="I9" s="2"/>
    </row>
    <row r="10" spans="1:9">
      <c r="A10" s="20"/>
      <c r="B10" s="21"/>
      <c r="C10" s="20"/>
      <c r="D10" s="23"/>
      <c r="E10" s="23"/>
      <c r="F10" s="23"/>
      <c r="G10" s="23"/>
      <c r="H10" s="23"/>
      <c r="I10" s="23"/>
    </row>
    <row r="11" spans="1:9">
      <c r="A11" s="20"/>
      <c r="B11" s="21"/>
      <c r="C11" s="20"/>
      <c r="D11" s="23"/>
      <c r="E11" s="23"/>
      <c r="F11" s="23"/>
      <c r="G11" s="23"/>
      <c r="H11" s="23"/>
      <c r="I11" s="23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</sheetData>
  <mergeCells count="2">
    <mergeCell ref="B4:C4"/>
    <mergeCell ref="D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Պահանջների քանակ</vt:lpstr>
      <vt:lpstr>Հատուցման քանակ, գումար</vt:lpstr>
      <vt:lpstr>Ապահովագրավճար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2021-03-18T11:27:58Z</dcterms:modified>
</cp:coreProperties>
</file>